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70" windowWidth="8295" windowHeight="9660"/>
  </bookViews>
  <sheets>
    <sheet name="Документ" sheetId="2" r:id="rId1"/>
  </sheets>
  <definedNames>
    <definedName name="_xlnm._FilterDatabase" localSheetId="0" hidden="1">Документ!$A$7:$I$7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200" i="2" l="1"/>
  <c r="F200" i="2"/>
  <c r="H200" i="2"/>
  <c r="I200" i="2"/>
  <c r="E195" i="2"/>
  <c r="F195" i="2"/>
  <c r="H195" i="2"/>
  <c r="H194" i="2" s="1"/>
  <c r="I195" i="2"/>
  <c r="F194" i="2"/>
  <c r="E191" i="2"/>
  <c r="F191" i="2"/>
  <c r="H191" i="2"/>
  <c r="I191" i="2"/>
  <c r="E189" i="2"/>
  <c r="F189" i="2"/>
  <c r="H189" i="2"/>
  <c r="I189" i="2"/>
  <c r="E185" i="2"/>
  <c r="F185" i="2"/>
  <c r="H185" i="2"/>
  <c r="I185" i="2"/>
  <c r="E183" i="2"/>
  <c r="F183" i="2"/>
  <c r="H183" i="2"/>
  <c r="I183" i="2"/>
  <c r="F182" i="2"/>
  <c r="H182" i="2"/>
  <c r="E178" i="2"/>
  <c r="E177" i="2" s="1"/>
  <c r="F178" i="2"/>
  <c r="H178" i="2"/>
  <c r="H177" i="2" s="1"/>
  <c r="I178" i="2"/>
  <c r="I177" i="2" s="1"/>
  <c r="F177" i="2"/>
  <c r="E175" i="2"/>
  <c r="E174" i="2" s="1"/>
  <c r="F175" i="2"/>
  <c r="F174" i="2" s="1"/>
  <c r="H175" i="2"/>
  <c r="I175" i="2"/>
  <c r="I174" i="2" s="1"/>
  <c r="H174" i="2"/>
  <c r="E172" i="2"/>
  <c r="F172" i="2"/>
  <c r="H172" i="2"/>
  <c r="I172" i="2"/>
  <c r="E164" i="2"/>
  <c r="F164" i="2"/>
  <c r="H164" i="2"/>
  <c r="I164" i="2"/>
  <c r="E158" i="2"/>
  <c r="F158" i="2"/>
  <c r="H158" i="2"/>
  <c r="I158" i="2"/>
  <c r="E150" i="2"/>
  <c r="F150" i="2"/>
  <c r="H150" i="2"/>
  <c r="I150" i="2"/>
  <c r="E146" i="2"/>
  <c r="F146" i="2"/>
  <c r="H146" i="2"/>
  <c r="I146" i="2"/>
  <c r="E139" i="2"/>
  <c r="F139" i="2"/>
  <c r="H139" i="2"/>
  <c r="I139" i="2"/>
  <c r="E127" i="2"/>
  <c r="F127" i="2"/>
  <c r="H127" i="2"/>
  <c r="I127" i="2"/>
  <c r="F126" i="2"/>
  <c r="H126" i="2"/>
  <c r="E123" i="2"/>
  <c r="E122" i="2" s="1"/>
  <c r="F123" i="2"/>
  <c r="H123" i="2"/>
  <c r="H122" i="2" s="1"/>
  <c r="I123" i="2"/>
  <c r="I122" i="2" s="1"/>
  <c r="F122" i="2"/>
  <c r="E115" i="2"/>
  <c r="F115" i="2"/>
  <c r="H115" i="2"/>
  <c r="I115" i="2"/>
  <c r="E112" i="2"/>
  <c r="F112" i="2"/>
  <c r="H112" i="2"/>
  <c r="I112" i="2"/>
  <c r="G111" i="2"/>
  <c r="E107" i="2"/>
  <c r="F107" i="2"/>
  <c r="H107" i="2"/>
  <c r="I107" i="2"/>
  <c r="E103" i="2"/>
  <c r="F103" i="2"/>
  <c r="H103" i="2"/>
  <c r="I103" i="2"/>
  <c r="E90" i="2"/>
  <c r="F90" i="2"/>
  <c r="H90" i="2"/>
  <c r="I90" i="2"/>
  <c r="F89" i="2"/>
  <c r="H89" i="2"/>
  <c r="E79" i="2"/>
  <c r="F79" i="2"/>
  <c r="H79" i="2"/>
  <c r="I79" i="2"/>
  <c r="E76" i="2"/>
  <c r="F76" i="2"/>
  <c r="H76" i="2"/>
  <c r="I76" i="2"/>
  <c r="E69" i="2"/>
  <c r="F69" i="2"/>
  <c r="H69" i="2"/>
  <c r="I69" i="2"/>
  <c r="E66" i="2"/>
  <c r="F66" i="2"/>
  <c r="H66" i="2"/>
  <c r="I66" i="2"/>
  <c r="E61" i="2"/>
  <c r="F61" i="2"/>
  <c r="H61" i="2"/>
  <c r="I61" i="2"/>
  <c r="E58" i="2"/>
  <c r="F58" i="2"/>
  <c r="H58" i="2"/>
  <c r="I58" i="2"/>
  <c r="E54" i="2"/>
  <c r="F54" i="2"/>
  <c r="H54" i="2"/>
  <c r="I54" i="2"/>
  <c r="F53" i="2"/>
  <c r="H53" i="2"/>
  <c r="E50" i="2"/>
  <c r="F50" i="2"/>
  <c r="H50" i="2"/>
  <c r="I50" i="2"/>
  <c r="E47" i="2"/>
  <c r="F47" i="2"/>
  <c r="H47" i="2"/>
  <c r="I47" i="2"/>
  <c r="E43" i="2"/>
  <c r="F43" i="2"/>
  <c r="H43" i="2"/>
  <c r="I43" i="2"/>
  <c r="E38" i="2"/>
  <c r="F38" i="2"/>
  <c r="H38" i="2"/>
  <c r="I38" i="2"/>
  <c r="F37" i="2"/>
  <c r="H37" i="2"/>
  <c r="D33" i="2"/>
  <c r="E32" i="2"/>
  <c r="F32" i="2"/>
  <c r="H32" i="2"/>
  <c r="I32" i="2"/>
  <c r="E29" i="2"/>
  <c r="F29" i="2"/>
  <c r="H29" i="2"/>
  <c r="I29" i="2"/>
  <c r="E24" i="2"/>
  <c r="F24" i="2"/>
  <c r="H24" i="2"/>
  <c r="I24" i="2"/>
  <c r="E20" i="2"/>
  <c r="F20" i="2"/>
  <c r="H20" i="2"/>
  <c r="I20" i="2"/>
  <c r="E17" i="2"/>
  <c r="F17" i="2"/>
  <c r="H17" i="2"/>
  <c r="I17" i="2"/>
  <c r="F16" i="2"/>
  <c r="H16" i="2"/>
  <c r="E14" i="2"/>
  <c r="F14" i="2"/>
  <c r="H14" i="2"/>
  <c r="I14" i="2"/>
  <c r="E9" i="2"/>
  <c r="F9" i="2"/>
  <c r="F8" i="2" s="1"/>
  <c r="H9" i="2"/>
  <c r="I9" i="2"/>
  <c r="H8" i="2"/>
  <c r="I8" i="2" l="1"/>
  <c r="E8" i="2"/>
  <c r="I194" i="2"/>
  <c r="E194" i="2"/>
  <c r="I182" i="2"/>
  <c r="E182" i="2"/>
  <c r="I126" i="2"/>
  <c r="E126" i="2"/>
  <c r="I89" i="2"/>
  <c r="E89" i="2"/>
  <c r="I53" i="2"/>
  <c r="E53" i="2"/>
  <c r="I37" i="2"/>
  <c r="E37" i="2"/>
  <c r="I16" i="2"/>
  <c r="E16" i="2"/>
  <c r="G18" i="2"/>
  <c r="G202" i="2"/>
  <c r="G203" i="2"/>
  <c r="G201" i="2"/>
  <c r="D202" i="2"/>
  <c r="D203" i="2"/>
  <c r="D201" i="2"/>
  <c r="G197" i="2"/>
  <c r="G198" i="2"/>
  <c r="G199" i="2"/>
  <c r="G196" i="2"/>
  <c r="D197" i="2"/>
  <c r="D198" i="2"/>
  <c r="D199" i="2"/>
  <c r="D196" i="2"/>
  <c r="G193" i="2"/>
  <c r="G192" i="2"/>
  <c r="D193" i="2"/>
  <c r="D192" i="2"/>
  <c r="G190" i="2"/>
  <c r="G189" i="2" s="1"/>
  <c r="D190" i="2"/>
  <c r="D189" i="2" s="1"/>
  <c r="G187" i="2"/>
  <c r="G188" i="2"/>
  <c r="G186" i="2"/>
  <c r="G185" i="2" s="1"/>
  <c r="D187" i="2"/>
  <c r="D188" i="2"/>
  <c r="D186" i="2"/>
  <c r="G184" i="2"/>
  <c r="G183" i="2" s="1"/>
  <c r="D184" i="2"/>
  <c r="D183" i="2" s="1"/>
  <c r="G180" i="2"/>
  <c r="G181" i="2"/>
  <c r="G179" i="2"/>
  <c r="G178" i="2" s="1"/>
  <c r="G177" i="2" s="1"/>
  <c r="D180" i="2"/>
  <c r="D181" i="2"/>
  <c r="D179" i="2"/>
  <c r="G176" i="2"/>
  <c r="G175" i="2" s="1"/>
  <c r="G174" i="2" s="1"/>
  <c r="D176" i="2"/>
  <c r="D175" i="2" s="1"/>
  <c r="D174" i="2" s="1"/>
  <c r="G173" i="2"/>
  <c r="G172" i="2" s="1"/>
  <c r="D173" i="2"/>
  <c r="D172" i="2" s="1"/>
  <c r="G166" i="2"/>
  <c r="G167" i="2"/>
  <c r="G168" i="2"/>
  <c r="G169" i="2"/>
  <c r="G170" i="2"/>
  <c r="G171" i="2"/>
  <c r="G165" i="2"/>
  <c r="G164" i="2" s="1"/>
  <c r="D166" i="2"/>
  <c r="D167" i="2"/>
  <c r="D168" i="2"/>
  <c r="D169" i="2"/>
  <c r="D170" i="2"/>
  <c r="D171" i="2"/>
  <c r="D165" i="2"/>
  <c r="G160" i="2"/>
  <c r="G161" i="2"/>
  <c r="G162" i="2"/>
  <c r="G163" i="2"/>
  <c r="G159" i="2"/>
  <c r="G158" i="2" s="1"/>
  <c r="D160" i="2"/>
  <c r="D161" i="2"/>
  <c r="D162" i="2"/>
  <c r="D163" i="2"/>
  <c r="D159" i="2"/>
  <c r="G152" i="2"/>
  <c r="G153" i="2"/>
  <c r="G154" i="2"/>
  <c r="G155" i="2"/>
  <c r="G156" i="2"/>
  <c r="G157" i="2"/>
  <c r="G151" i="2"/>
  <c r="G150" i="2" s="1"/>
  <c r="D152" i="2"/>
  <c r="D153" i="2"/>
  <c r="D154" i="2"/>
  <c r="D155" i="2"/>
  <c r="D156" i="2"/>
  <c r="D157" i="2"/>
  <c r="D151" i="2"/>
  <c r="G148" i="2"/>
  <c r="G149" i="2"/>
  <c r="G147" i="2"/>
  <c r="G146" i="2" s="1"/>
  <c r="D148" i="2"/>
  <c r="D149" i="2"/>
  <c r="D147" i="2"/>
  <c r="D141" i="2"/>
  <c r="G141" i="2"/>
  <c r="G142" i="2"/>
  <c r="G143" i="2"/>
  <c r="G144" i="2"/>
  <c r="G145" i="2"/>
  <c r="G140" i="2"/>
  <c r="G139" i="2" s="1"/>
  <c r="D142" i="2"/>
  <c r="D143" i="2"/>
  <c r="D144" i="2"/>
  <c r="D145" i="2"/>
  <c r="D140" i="2"/>
  <c r="G129" i="2"/>
  <c r="G130" i="2"/>
  <c r="G131" i="2"/>
  <c r="G132" i="2"/>
  <c r="G133" i="2"/>
  <c r="G134" i="2"/>
  <c r="G135" i="2"/>
  <c r="G136" i="2"/>
  <c r="G137" i="2"/>
  <c r="G138" i="2"/>
  <c r="G128" i="2"/>
  <c r="G127" i="2" s="1"/>
  <c r="G126" i="2" s="1"/>
  <c r="D129" i="2"/>
  <c r="D130" i="2"/>
  <c r="D131" i="2"/>
  <c r="D132" i="2"/>
  <c r="D133" i="2"/>
  <c r="D134" i="2"/>
  <c r="D135" i="2"/>
  <c r="D136" i="2"/>
  <c r="D137" i="2"/>
  <c r="D138" i="2"/>
  <c r="D128" i="2"/>
  <c r="G125" i="2"/>
  <c r="G124" i="2"/>
  <c r="D125" i="2"/>
  <c r="D124" i="2"/>
  <c r="G114" i="2"/>
  <c r="G113" i="2"/>
  <c r="D114" i="2"/>
  <c r="D113" i="2"/>
  <c r="G117" i="2"/>
  <c r="G118" i="2"/>
  <c r="G119" i="2"/>
  <c r="G120" i="2"/>
  <c r="G121" i="2"/>
  <c r="G116" i="2"/>
  <c r="D117" i="2"/>
  <c r="D118" i="2"/>
  <c r="D119" i="2"/>
  <c r="D120" i="2"/>
  <c r="D121" i="2"/>
  <c r="D116" i="2"/>
  <c r="G108" i="2"/>
  <c r="G107" i="2" s="1"/>
  <c r="D108" i="2"/>
  <c r="D107" i="2" s="1"/>
  <c r="G105" i="2"/>
  <c r="G106" i="2"/>
  <c r="G104" i="2"/>
  <c r="G103" i="2" s="1"/>
  <c r="D105" i="2"/>
  <c r="D106" i="2"/>
  <c r="D104" i="2"/>
  <c r="G92" i="2"/>
  <c r="G93" i="2"/>
  <c r="G94" i="2"/>
  <c r="G95" i="2"/>
  <c r="G96" i="2"/>
  <c r="G97" i="2"/>
  <c r="G98" i="2"/>
  <c r="G99" i="2"/>
  <c r="G100" i="2"/>
  <c r="G101" i="2"/>
  <c r="G102" i="2"/>
  <c r="G91" i="2"/>
  <c r="D92" i="2"/>
  <c r="D93" i="2"/>
  <c r="D94" i="2"/>
  <c r="D95" i="2"/>
  <c r="D96" i="2"/>
  <c r="D97" i="2"/>
  <c r="D98" i="2"/>
  <c r="D99" i="2"/>
  <c r="D100" i="2"/>
  <c r="D101" i="2"/>
  <c r="D102" i="2"/>
  <c r="D91" i="2"/>
  <c r="G81" i="2"/>
  <c r="G82" i="2"/>
  <c r="G83" i="2"/>
  <c r="G84" i="2"/>
  <c r="G85" i="2"/>
  <c r="G86" i="2"/>
  <c r="G87" i="2"/>
  <c r="G88" i="2"/>
  <c r="G80" i="2"/>
  <c r="G79" i="2" s="1"/>
  <c r="D81" i="2"/>
  <c r="D82" i="2"/>
  <c r="D83" i="2"/>
  <c r="D84" i="2"/>
  <c r="D85" i="2"/>
  <c r="D86" i="2"/>
  <c r="D87" i="2"/>
  <c r="D88" i="2"/>
  <c r="D80" i="2"/>
  <c r="G78" i="2"/>
  <c r="G77" i="2"/>
  <c r="D78" i="2"/>
  <c r="D77" i="2"/>
  <c r="G71" i="2"/>
  <c r="G72" i="2"/>
  <c r="G73" i="2"/>
  <c r="G74" i="2"/>
  <c r="G75" i="2"/>
  <c r="G70" i="2"/>
  <c r="D71" i="2"/>
  <c r="D72" i="2"/>
  <c r="D73" i="2"/>
  <c r="D74" i="2"/>
  <c r="D75" i="2"/>
  <c r="D70" i="2"/>
  <c r="G68" i="2"/>
  <c r="G67" i="2"/>
  <c r="D68" i="2"/>
  <c r="D67" i="2"/>
  <c r="G63" i="2"/>
  <c r="G64" i="2"/>
  <c r="G65" i="2"/>
  <c r="G62" i="2"/>
  <c r="D63" i="2"/>
  <c r="D64" i="2"/>
  <c r="D65" i="2"/>
  <c r="D62" i="2"/>
  <c r="G60" i="2"/>
  <c r="G59" i="2"/>
  <c r="D60" i="2"/>
  <c r="D59" i="2"/>
  <c r="G56" i="2"/>
  <c r="G57" i="2"/>
  <c r="G55" i="2"/>
  <c r="G54" i="2" s="1"/>
  <c r="D56" i="2"/>
  <c r="D57" i="2"/>
  <c r="D55" i="2"/>
  <c r="G52" i="2"/>
  <c r="G51" i="2"/>
  <c r="D52" i="2"/>
  <c r="D51" i="2"/>
  <c r="G49" i="2"/>
  <c r="G48" i="2"/>
  <c r="D49" i="2"/>
  <c r="D48" i="2"/>
  <c r="G45" i="2"/>
  <c r="G46" i="2"/>
  <c r="G44" i="2"/>
  <c r="G43" i="2" s="1"/>
  <c r="D45" i="2"/>
  <c r="D46" i="2"/>
  <c r="D44" i="2"/>
  <c r="G40" i="2"/>
  <c r="G41" i="2"/>
  <c r="G42" i="2"/>
  <c r="G39" i="2"/>
  <c r="D40" i="2"/>
  <c r="D41" i="2"/>
  <c r="D42" i="2"/>
  <c r="D39" i="2"/>
  <c r="G34" i="2"/>
  <c r="G35" i="2"/>
  <c r="G36" i="2"/>
  <c r="G33" i="2"/>
  <c r="D34" i="2"/>
  <c r="D35" i="2"/>
  <c r="D36" i="2"/>
  <c r="G31" i="2"/>
  <c r="G30" i="2"/>
  <c r="G29" i="2" s="1"/>
  <c r="D31" i="2"/>
  <c r="D30" i="2"/>
  <c r="G26" i="2"/>
  <c r="G27" i="2"/>
  <c r="G28" i="2"/>
  <c r="G25" i="2"/>
  <c r="G24" i="2" s="1"/>
  <c r="D26" i="2"/>
  <c r="D27" i="2"/>
  <c r="D28" i="2"/>
  <c r="D25" i="2"/>
  <c r="D24" i="2" s="1"/>
  <c r="G22" i="2"/>
  <c r="G23" i="2"/>
  <c r="G21" i="2"/>
  <c r="D22" i="2"/>
  <c r="D23" i="2"/>
  <c r="D21" i="2"/>
  <c r="G19" i="2"/>
  <c r="D19" i="2"/>
  <c r="D18" i="2"/>
  <c r="D32" i="2" l="1"/>
  <c r="G200" i="2"/>
  <c r="D17" i="2"/>
  <c r="G20" i="2"/>
  <c r="G32" i="2"/>
  <c r="G38" i="2"/>
  <c r="G47" i="2"/>
  <c r="G50" i="2"/>
  <c r="G58" i="2"/>
  <c r="G61" i="2"/>
  <c r="G66" i="2"/>
  <c r="G69" i="2"/>
  <c r="G76" i="2"/>
  <c r="G90" i="2"/>
  <c r="G89" i="2" s="1"/>
  <c r="G115" i="2"/>
  <c r="G112" i="2"/>
  <c r="G123" i="2"/>
  <c r="G122" i="2" s="1"/>
  <c r="G191" i="2"/>
  <c r="G182" i="2" s="1"/>
  <c r="G195" i="2"/>
  <c r="G194" i="2" s="1"/>
  <c r="D200" i="2"/>
  <c r="G17" i="2"/>
  <c r="D29" i="2"/>
  <c r="D47" i="2"/>
  <c r="D50" i="2"/>
  <c r="D54" i="2"/>
  <c r="D58" i="2"/>
  <c r="D61" i="2"/>
  <c r="D66" i="2"/>
  <c r="D69" i="2"/>
  <c r="D76" i="2"/>
  <c r="D103" i="2"/>
  <c r="D115" i="2"/>
  <c r="D112" i="2"/>
  <c r="D123" i="2"/>
  <c r="D122" i="2" s="1"/>
  <c r="D139" i="2"/>
  <c r="D146" i="2"/>
  <c r="D150" i="2"/>
  <c r="D158" i="2"/>
  <c r="D164" i="2"/>
  <c r="D178" i="2"/>
  <c r="D177" i="2" s="1"/>
  <c r="D185" i="2"/>
  <c r="D38" i="2"/>
  <c r="D43" i="2"/>
  <c r="D127" i="2"/>
  <c r="D191" i="2"/>
  <c r="D195" i="2"/>
  <c r="D194" i="2" s="1"/>
  <c r="D90" i="2"/>
  <c r="D79" i="2"/>
  <c r="D53" i="2" s="1"/>
  <c r="D20" i="2"/>
  <c r="G15" i="2"/>
  <c r="G14" i="2" s="1"/>
  <c r="D15" i="2"/>
  <c r="D14" i="2" s="1"/>
  <c r="G11" i="2"/>
  <c r="G12" i="2"/>
  <c r="G13" i="2"/>
  <c r="G10" i="2"/>
  <c r="D11" i="2"/>
  <c r="D12" i="2"/>
  <c r="D13" i="2"/>
  <c r="D10" i="2"/>
  <c r="D182" i="2" l="1"/>
  <c r="G53" i="2"/>
  <c r="D9" i="2"/>
  <c r="G9" i="2"/>
  <c r="G8" i="2" s="1"/>
  <c r="G16" i="2"/>
  <c r="G37" i="2"/>
  <c r="D37" i="2"/>
  <c r="D89" i="2"/>
  <c r="D8" i="2"/>
  <c r="D16" i="2"/>
  <c r="D126" i="2"/>
  <c r="I110" i="2"/>
  <c r="G110" i="2"/>
  <c r="G109" i="2" s="1"/>
  <c r="H110" i="2"/>
  <c r="E110" i="2"/>
  <c r="E109" i="2" s="1"/>
  <c r="E205" i="2" s="1"/>
  <c r="F110" i="2"/>
  <c r="F109" i="2" s="1"/>
  <c r="F205" i="2" s="1"/>
  <c r="D111" i="2"/>
  <c r="D110" i="2" s="1"/>
  <c r="D109" i="2" s="1"/>
  <c r="D205" i="2" s="1"/>
  <c r="G205" i="2" l="1"/>
  <c r="H109" i="2"/>
  <c r="I109" i="2"/>
  <c r="H205" i="2" l="1"/>
  <c r="I205" i="2"/>
</calcChain>
</file>

<file path=xl/sharedStrings.xml><?xml version="1.0" encoding="utf-8"?>
<sst xmlns="http://schemas.openxmlformats.org/spreadsheetml/2006/main" count="510" uniqueCount="357">
  <si>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</si>
  <si>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</si>
  <si>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</si>
  <si>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</si>
  <si>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</si>
  <si>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</si>
  <si>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</si>
  <si>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</si>
  <si>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</si>
  <si>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</si>
  <si>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</si>
  <si>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</si>
  <si>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</si>
  <si>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</si>
  <si>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</si>
  <si>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</si>
  <si>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</si>
  <si>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</si>
  <si>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</si>
  <si>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</si>
  <si>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</si>
  <si>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</si>
  <si>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</si>
  <si>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</si>
  <si>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</si>
  <si>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</si>
  <si>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</si>
  <si>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</si>
  <si>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(автомобильные дороги общего пользования регионального и межмуниципального значения)</t>
  </si>
  <si>
    <t>091R1М3942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</si>
  <si>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</si>
  <si>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</si>
  <si>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</si>
  <si>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</si>
  <si>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</si>
  <si>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</si>
  <si>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</si>
  <si>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</si>
  <si>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</si>
  <si>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</si>
  <si>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</si>
  <si>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</si>
  <si>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</si>
  <si>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</si>
  <si>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</si>
  <si>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</si>
  <si>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</si>
  <si>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</si>
  <si>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</si>
  <si>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</si>
  <si>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</si>
  <si>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</si>
  <si>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</si>
  <si>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</si>
  <si>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</si>
  <si>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</si>
  <si>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</si>
  <si>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</si>
  <si>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</si>
  <si>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</si>
  <si>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</si>
  <si>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</si>
  <si>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</si>
  <si>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</si>
  <si>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</si>
  <si>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</si>
  <si>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</si>
  <si>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</si>
  <si>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</si>
  <si>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</si>
  <si>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</si>
  <si>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</si>
  <si>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</si>
  <si>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</si>
  <si>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</si>
  <si>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</si>
  <si>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</si>
  <si>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</si>
  <si>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</si>
  <si>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</si>
  <si>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</si>
  <si>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</si>
  <si>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</si>
  <si>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</si>
  <si>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</si>
  <si>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Иные межбюджетные трансферты на реализацию проектов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</si>
  <si>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321F280100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</si>
  <si>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</si>
  <si>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</si>
  <si>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</si>
  <si>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</si>
  <si>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</si>
  <si>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</si>
  <si>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</si>
  <si>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</si>
  <si>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</si>
  <si>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</si>
  <si>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</si>
  <si>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</si>
  <si>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</si>
  <si>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</si>
  <si>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</si>
  <si>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</si>
  <si>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</si>
  <si>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</si>
  <si>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</si>
  <si>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</si>
  <si>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</si>
  <si>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</si>
  <si>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</si>
  <si>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</si>
  <si>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</si>
  <si>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</si>
  <si>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</si>
  <si>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</si>
  <si>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</si>
  <si>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</si>
  <si>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</si>
  <si>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</si>
  <si>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</si>
  <si>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</si>
  <si>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</si>
  <si>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</si>
  <si>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</si>
  <si>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</si>
  <si>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</si>
  <si>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</si>
  <si>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</si>
  <si>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</si>
  <si>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</si>
  <si>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</si>
  <si>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</si>
  <si>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</si>
  <si>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</si>
  <si>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</si>
  <si>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</si>
  <si>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</si>
  <si>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</si>
  <si>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</si>
  <si>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</si>
  <si>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</si>
  <si>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</si>
  <si>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</si>
  <si>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</si>
  <si>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</si>
  <si>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</si>
  <si>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</si>
  <si>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</si>
  <si>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</si>
  <si>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</si>
  <si>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</si>
  <si>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Реализация региональных программ модернизации первичного звена здравоохранения (капитальный ремонт зданий медицинских организаций за счет средств бюджетного кредита)</t>
  </si>
  <si>
    <t>011N9М3653</t>
  </si>
  <si>
    <t>011N9М3654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</si>
  <si>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 за счет средств бюджетного кредита)</t>
  </si>
  <si>
    <t>011N9М3656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</si>
  <si>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</si>
  <si>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</si>
  <si>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</si>
  <si>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</si>
  <si>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</si>
  <si>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</si>
  <si>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</si>
  <si>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</si>
  <si>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</si>
  <si>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</si>
  <si>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</si>
  <si>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</si>
  <si>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</si>
  <si>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Реконструкция и капитальный ремонт региональных и муниципальных театров</t>
  </si>
  <si>
    <t>031A155800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</si>
  <si>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</si>
  <si>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</si>
  <si>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</si>
  <si>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</si>
  <si>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</si>
  <si>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</si>
  <si>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Развитие сети учреждений культурно-досугового типа (средства бюджетного кредита)</t>
  </si>
  <si>
    <t>031A1М5130</t>
  </si>
  <si>
    <t>Реконструкция и капитальный ремонт региональных и муниципальных театров (средства бюджетного кредита)</t>
  </si>
  <si>
    <t>031A1М5800</t>
  </si>
  <si>
    <t>Реконструкция и капитальный ремонт региональных и муниципальных музеев (средства бюджетного кредита)</t>
  </si>
  <si>
    <t>031A1М5970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</si>
  <si>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</si>
  <si>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</si>
  <si>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</si>
  <si>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</si>
  <si>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</si>
  <si>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</si>
  <si>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</si>
  <si>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</si>
  <si>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</si>
  <si>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</si>
  <si>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</si>
  <si>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</si>
  <si>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</si>
  <si>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</si>
  <si>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</si>
  <si>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</si>
  <si>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</si>
  <si>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</si>
  <si>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</si>
  <si>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</si>
  <si>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</si>
  <si>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</si>
  <si>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</si>
  <si>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</si>
  <si>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</si>
  <si>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</si>
  <si>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</si>
  <si>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</si>
  <si>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</si>
  <si>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</si>
  <si>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</si>
  <si>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</si>
  <si>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</si>
  <si>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</si>
  <si>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</si>
  <si>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</si>
  <si>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</si>
  <si>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</si>
  <si>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</si>
  <si>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Реализация мероприятий в области мелиорации земель сельскохозяйственного назначения</t>
  </si>
  <si>
    <t>081T255680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</si>
  <si>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</si>
  <si>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</si>
  <si>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</si>
  <si>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</si>
  <si>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</si>
  <si>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</si>
  <si>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</si>
  <si>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</si>
  <si>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</si>
  <si>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</si>
  <si>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</si>
  <si>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</si>
  <si>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</si>
  <si>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</si>
  <si>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</si>
  <si>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</si>
  <si>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</si>
  <si>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</si>
  <si>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</si>
  <si>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</si>
  <si>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</si>
  <si>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</si>
  <si>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</si>
  <si>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</si>
  <si>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</si>
  <si>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</si>
  <si>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</si>
  <si>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</si>
  <si>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</si>
  <si>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</si>
  <si>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</si>
  <si>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</si>
  <si>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</si>
  <si>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</si>
  <si>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</si>
  <si>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</si>
  <si>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</si>
  <si>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</si>
  <si>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</si>
  <si>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</si>
  <si>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</si>
  <si>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</si>
  <si>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041E602250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</si>
  <si>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</si>
  <si>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</si>
  <si>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</si>
  <si>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</si>
  <si>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</si>
  <si>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</si>
  <si>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</si>
  <si>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</si>
  <si>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</si>
  <si>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</si>
  <si>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</si>
  <si>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</si>
  <si>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</si>
  <si>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</si>
  <si>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</si>
  <si>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</si>
  <si>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</si>
  <si>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</si>
  <si>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</si>
  <si>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</si>
  <si>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</si>
  <si>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</si>
  <si>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</si>
  <si>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</si>
  <si>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</si>
  <si>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</si>
  <si>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</si>
  <si>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</si>
  <si>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</si>
  <si>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</si>
  <si>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</si>
  <si>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</si>
  <si>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</si>
  <si>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</si>
  <si>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</si>
  <si>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</si>
  <si>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</si>
  <si>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</si>
  <si>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</si>
  <si>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</si>
  <si>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</si>
  <si>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</si>
  <si>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</si>
  <si>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</si>
  <si>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031J153330</t>
  </si>
  <si>
    <t>Создание модульных некапитальных средств размещения при реализации инвестиционных проектов</t>
  </si>
  <si>
    <t>031J155220</t>
  </si>
  <si>
    <t>Создание модульных некапитальных средств размещения при реализации инвестиционных проектов за счет средств резервного фонда Правительства Российской Федерации</t>
  </si>
  <si>
    <t>031J15522F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</si>
  <si>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</si>
  <si>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</si>
  <si>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</si>
  <si>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</si>
  <si>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</si>
  <si>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</si>
  <si>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</si>
  <si>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</si>
  <si>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</si>
  <si>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</si>
  <si>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</si>
  <si>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</si>
  <si>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</si>
  <si>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</si>
  <si>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</si>
  <si>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</si>
  <si>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</si>
  <si>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</si>
  <si>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</si>
  <si>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</si>
  <si>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</si>
  <si>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</si>
  <si>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</si>
  <si>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</si>
  <si>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</si>
  <si>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Корректировка проектной документации по ликвидации объекта накопленного вреда окружающей среде - несанкционированной свалки, расположенной в границе города Смоленска</t>
  </si>
  <si>
    <t>181G124660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</si>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</sst>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5" borderId="21" xfId="21" applyNumberFormat="1" applyFill="1" applyProtection="1">
      <alignment horizontal="right" vertical="top" shrinkToFit="1"/>
    </xf>
    <xf numFmtId="4" fontId="6" fillId="5" borderId="22" xfId="22" applyNumberFormat="1" applyFill="1" applyProtection="1">
      <alignment horizontal="right" vertical="top" shrinkToFit="1"/>
    </xf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</cellXfs>
  <cellStyles count="37">
    <cellStyle name="br" xfId="34"/>
    <cellStyle name="col" xfId="33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5"/>
    <cellStyle name="td" xfId="36"/>
    <cellStyle name="tr" xfId="32"/>
    <cellStyle name="xl_bot_header" xfId="9"/>
    <cellStyle name="xl_bot_left_header" xfId="8"/>
    <cellStyle name="xl_bot_right_header" xfId="10"/>
    <cellStyle name="xl_center_header" xfId="6"/>
    <cellStyle name="xl_footer" xfId="31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showGridLines="0" tabSelected="1" view="pageBreakPreview" zoomScaleNormal="100" zoomScaleSheetLayoutView="100" workbookViewId="0">
      <pane ySplit="7" topLeftCell="A120" activePane="bottomLeft" state="frozen"/>
      <selection pane="bottomLeft" activeCell="G125" sqref="G125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6384" width="9.140625" style="1"/>
  </cols>
  <sheetData>
    <row r="1" spans="1:9" ht="15.2" customHeight="1" x14ac:dyDescent="0.25">
      <c r="A1" s="28" t="s">
        <v>355</v>
      </c>
      <c r="B1" s="29"/>
      <c r="C1" s="29"/>
      <c r="D1" s="29"/>
      <c r="E1" s="29"/>
      <c r="F1" s="29"/>
      <c r="G1" s="29"/>
      <c r="H1" s="29"/>
      <c r="I1" s="29"/>
    </row>
    <row r="2" spans="1:9" ht="15.2" customHeight="1" x14ac:dyDescent="0.25">
      <c r="A2" s="28" t="s">
        <v>356</v>
      </c>
      <c r="B2" s="29"/>
      <c r="C2" s="29"/>
      <c r="D2" s="29"/>
      <c r="E2" s="29"/>
      <c r="F2" s="29"/>
      <c r="G2" s="29"/>
      <c r="H2" s="29"/>
      <c r="I2" s="29"/>
    </row>
    <row r="3" spans="1:9" ht="15.2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.2" customHeight="1" x14ac:dyDescent="0.25">
      <c r="A4" s="32" t="s">
        <v>1</v>
      </c>
      <c r="B4" s="34" t="s">
        <v>2</v>
      </c>
      <c r="C4" s="38" t="s">
        <v>3</v>
      </c>
      <c r="D4" s="34" t="s">
        <v>4</v>
      </c>
      <c r="E4" s="35"/>
      <c r="F4" s="35"/>
      <c r="G4" s="36" t="s">
        <v>5</v>
      </c>
      <c r="H4" s="37"/>
      <c r="I4" s="37"/>
    </row>
    <row r="5" spans="1:9" ht="15.2" customHeight="1" x14ac:dyDescent="0.25">
      <c r="A5" s="33"/>
      <c r="B5" s="35"/>
      <c r="C5" s="39"/>
      <c r="D5" s="45" t="s">
        <v>6</v>
      </c>
      <c r="E5" s="41" t="s">
        <v>7</v>
      </c>
      <c r="F5" s="42"/>
      <c r="G5" s="41" t="s">
        <v>6</v>
      </c>
      <c r="H5" s="43" t="s">
        <v>7</v>
      </c>
      <c r="I5" s="44"/>
    </row>
    <row r="6" spans="1:9" ht="38.25" x14ac:dyDescent="0.25">
      <c r="A6" s="33"/>
      <c r="B6" s="35"/>
      <c r="C6" s="40"/>
      <c r="D6" s="46"/>
      <c r="E6" s="2" t="s">
        <v>8</v>
      </c>
      <c r="F6" s="2" t="s">
        <v>9</v>
      </c>
      <c r="G6" s="42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x14ac:dyDescent="0.25">
      <c r="A8" s="7" t="s">
        <v>19</v>
      </c>
      <c r="B8" s="8"/>
      <c r="C8" s="8"/>
      <c r="D8" s="9">
        <f>D9+D14</f>
        <v>9496532118.4200001</v>
      </c>
      <c r="E8" s="9">
        <f t="shared" ref="E8:I8" si="0">E9+E14</f>
        <v>4387166718.4200001</v>
      </c>
      <c r="F8" s="9">
        <f t="shared" si="0"/>
        <v>5109365400</v>
      </c>
      <c r="G8" s="9">
        <f t="shared" si="0"/>
        <v>9199393474.2600002</v>
      </c>
      <c r="H8" s="9">
        <f t="shared" si="0"/>
        <v>4298828959.1000004</v>
      </c>
      <c r="I8" s="9">
        <f t="shared" si="0"/>
        <v>4900564515.1599998</v>
      </c>
    </row>
    <row r="9" spans="1:9" x14ac:dyDescent="0.25">
      <c r="A9" s="10" t="s">
        <v>20</v>
      </c>
      <c r="B9" s="11"/>
      <c r="C9" s="11"/>
      <c r="D9" s="12">
        <f>SUM(D10:D13)</f>
        <v>9436532118.4200001</v>
      </c>
      <c r="E9" s="12">
        <f t="shared" ref="E9:I9" si="1">SUM(E10:E13)</f>
        <v>4327166718.4200001</v>
      </c>
      <c r="F9" s="12">
        <f t="shared" si="1"/>
        <v>5109365400</v>
      </c>
      <c r="G9" s="12">
        <f t="shared" si="1"/>
        <v>9199393474.2600002</v>
      </c>
      <c r="H9" s="12">
        <f t="shared" si="1"/>
        <v>4298828959.1000004</v>
      </c>
      <c r="I9" s="12">
        <f t="shared" si="1"/>
        <v>4900564515.1599998</v>
      </c>
    </row>
    <row r="10" spans="1:9" ht="25.5" x14ac:dyDescent="0.25">
      <c r="A10" s="13" t="s">
        <v>21</v>
      </c>
      <c r="B10" s="14" t="s">
        <v>22</v>
      </c>
      <c r="C10" s="14" t="s">
        <v>23</v>
      </c>
      <c r="D10" s="15">
        <f>SUM(E10:F10)</f>
        <v>4169145105.4400001</v>
      </c>
      <c r="E10" s="15">
        <v>4169145105.4400001</v>
      </c>
      <c r="F10" s="15">
        <v>0</v>
      </c>
      <c r="G10" s="15">
        <f>SUM(H10:I10)</f>
        <v>4147265105.4400001</v>
      </c>
      <c r="H10" s="15">
        <v>4147265105.4400001</v>
      </c>
      <c r="I10" s="16">
        <v>0</v>
      </c>
    </row>
    <row r="11" spans="1:9" ht="63.75" x14ac:dyDescent="0.25">
      <c r="A11" s="13" t="s">
        <v>24</v>
      </c>
      <c r="B11" s="14" t="s">
        <v>22</v>
      </c>
      <c r="C11" s="14" t="s">
        <v>25</v>
      </c>
      <c r="D11" s="15">
        <f t="shared" ref="D11:D13" si="2">SUM(E11:F11)</f>
        <v>348253437</v>
      </c>
      <c r="E11" s="15">
        <v>10447603</v>
      </c>
      <c r="F11" s="15">
        <v>337805834</v>
      </c>
      <c r="G11" s="15">
        <f t="shared" ref="G11:G13" si="3">SUM(H11:I11)</f>
        <v>192401981.03999999</v>
      </c>
      <c r="H11" s="15">
        <v>5772059.3700000001</v>
      </c>
      <c r="I11" s="16">
        <v>186629921.66999999</v>
      </c>
    </row>
    <row r="12" spans="1:9" ht="63.75" x14ac:dyDescent="0.25">
      <c r="A12" s="13" t="s">
        <v>26</v>
      </c>
      <c r="B12" s="14" t="s">
        <v>22</v>
      </c>
      <c r="C12" s="14" t="s">
        <v>27</v>
      </c>
      <c r="D12" s="15">
        <f t="shared" si="2"/>
        <v>2636053575.98</v>
      </c>
      <c r="E12" s="15">
        <v>147574009.97999999</v>
      </c>
      <c r="F12" s="15">
        <v>2488479566</v>
      </c>
      <c r="G12" s="15">
        <f t="shared" si="3"/>
        <v>2576646387.7799997</v>
      </c>
      <c r="H12" s="15">
        <v>145791794.28999999</v>
      </c>
      <c r="I12" s="16">
        <v>2430854593.4899998</v>
      </c>
    </row>
    <row r="13" spans="1:9" ht="89.25" x14ac:dyDescent="0.25">
      <c r="A13" s="13" t="s">
        <v>28</v>
      </c>
      <c r="B13" s="14" t="s">
        <v>22</v>
      </c>
      <c r="C13" s="14" t="s">
        <v>29</v>
      </c>
      <c r="D13" s="15">
        <f t="shared" si="2"/>
        <v>2283080000</v>
      </c>
      <c r="E13" s="15">
        <v>0</v>
      </c>
      <c r="F13" s="15">
        <v>2283080000</v>
      </c>
      <c r="G13" s="15">
        <f t="shared" si="3"/>
        <v>2283080000</v>
      </c>
      <c r="H13" s="15">
        <v>0</v>
      </c>
      <c r="I13" s="16">
        <v>2283080000</v>
      </c>
    </row>
    <row r="14" spans="1:9" ht="25.5" x14ac:dyDescent="0.25">
      <c r="A14" s="10" t="s">
        <v>30</v>
      </c>
      <c r="B14" s="11"/>
      <c r="C14" s="11"/>
      <c r="D14" s="12">
        <f>SUM(D15)</f>
        <v>60000000</v>
      </c>
      <c r="E14" s="12">
        <f t="shared" ref="E14:I14" si="4">SUM(E15)</f>
        <v>60000000</v>
      </c>
      <c r="F14" s="12">
        <f t="shared" si="4"/>
        <v>0</v>
      </c>
      <c r="G14" s="12">
        <f t="shared" si="4"/>
        <v>0</v>
      </c>
      <c r="H14" s="12">
        <f t="shared" si="4"/>
        <v>0</v>
      </c>
      <c r="I14" s="12">
        <f t="shared" si="4"/>
        <v>0</v>
      </c>
    </row>
    <row r="15" spans="1:9" ht="76.5" x14ac:dyDescent="0.25">
      <c r="A15" s="13" t="s">
        <v>31</v>
      </c>
      <c r="B15" s="14" t="s">
        <v>22</v>
      </c>
      <c r="C15" s="14" t="s">
        <v>32</v>
      </c>
      <c r="D15" s="15">
        <f>SUM(E15:F15)</f>
        <v>60000000</v>
      </c>
      <c r="E15" s="15">
        <v>60000000</v>
      </c>
      <c r="F15" s="15">
        <v>0</v>
      </c>
      <c r="G15" s="15">
        <f>SUM(H15:I15)</f>
        <v>0</v>
      </c>
      <c r="H15" s="15">
        <v>0</v>
      </c>
      <c r="I15" s="16">
        <v>0</v>
      </c>
    </row>
    <row r="16" spans="1:9" x14ac:dyDescent="0.25">
      <c r="A16" s="7" t="s">
        <v>33</v>
      </c>
      <c r="B16" s="8"/>
      <c r="C16" s="8"/>
      <c r="D16" s="9">
        <f>D17+D20+D24+D29+D32</f>
        <v>571492082</v>
      </c>
      <c r="E16" s="9">
        <f t="shared" ref="E16:I16" si="5">E17+E20+E24+E29+E32</f>
        <v>210168582</v>
      </c>
      <c r="F16" s="9">
        <f t="shared" si="5"/>
        <v>361323500</v>
      </c>
      <c r="G16" s="9">
        <f t="shared" si="5"/>
        <v>455145415.92999995</v>
      </c>
      <c r="H16" s="9">
        <f t="shared" si="5"/>
        <v>176164811.13999999</v>
      </c>
      <c r="I16" s="9">
        <f t="shared" si="5"/>
        <v>278980604.79000002</v>
      </c>
    </row>
    <row r="17" spans="1:9" ht="25.5" x14ac:dyDescent="0.25">
      <c r="A17" s="10" t="s">
        <v>34</v>
      </c>
      <c r="B17" s="11"/>
      <c r="C17" s="11"/>
      <c r="D17" s="12">
        <f>SUM(D18:D19)</f>
        <v>415055400</v>
      </c>
      <c r="E17" s="12">
        <f t="shared" ref="E17:I17" si="6">SUM(E18:E19)</f>
        <v>123388900</v>
      </c>
      <c r="F17" s="12">
        <f t="shared" si="6"/>
        <v>291666500</v>
      </c>
      <c r="G17" s="12">
        <f t="shared" si="6"/>
        <v>338655272.38999999</v>
      </c>
      <c r="H17" s="12">
        <f t="shared" si="6"/>
        <v>95026330.829999998</v>
      </c>
      <c r="I17" s="12">
        <f t="shared" si="6"/>
        <v>243628941.56</v>
      </c>
    </row>
    <row r="18" spans="1:9" ht="51" x14ac:dyDescent="0.25">
      <c r="A18" s="13" t="s">
        <v>35</v>
      </c>
      <c r="B18" s="14" t="s">
        <v>36</v>
      </c>
      <c r="C18" s="14" t="s">
        <v>37</v>
      </c>
      <c r="D18" s="15">
        <f>SUM(E18:F18)</f>
        <v>351405400</v>
      </c>
      <c r="E18" s="15">
        <v>59738900</v>
      </c>
      <c r="F18" s="15">
        <v>291666500</v>
      </c>
      <c r="G18" s="15">
        <f>SUM(H18:I18)</f>
        <v>293529557.19999999</v>
      </c>
      <c r="H18" s="15">
        <v>49900615.640000001</v>
      </c>
      <c r="I18" s="16">
        <v>243628941.56</v>
      </c>
    </row>
    <row r="19" spans="1:9" ht="38.25" x14ac:dyDescent="0.25">
      <c r="A19" s="13" t="s">
        <v>38</v>
      </c>
      <c r="B19" s="14" t="s">
        <v>36</v>
      </c>
      <c r="C19" s="14" t="s">
        <v>39</v>
      </c>
      <c r="D19" s="15">
        <f>SUM(E19:F19)</f>
        <v>63650000</v>
      </c>
      <c r="E19" s="15">
        <v>63650000</v>
      </c>
      <c r="F19" s="15">
        <v>0</v>
      </c>
      <c r="G19" s="15">
        <f>SUM(H19:I19)</f>
        <v>45125715.189999998</v>
      </c>
      <c r="H19" s="15">
        <v>45125715.189999998</v>
      </c>
      <c r="I19" s="16">
        <v>0</v>
      </c>
    </row>
    <row r="20" spans="1:9" ht="25.5" x14ac:dyDescent="0.25">
      <c r="A20" s="10" t="s">
        <v>40</v>
      </c>
      <c r="B20" s="11"/>
      <c r="C20" s="11"/>
      <c r="D20" s="12">
        <f>SUM(D21:D23)</f>
        <v>15733374</v>
      </c>
      <c r="E20" s="12">
        <f t="shared" ref="E20:I20" si="7">SUM(E21:E23)</f>
        <v>169674</v>
      </c>
      <c r="F20" s="12">
        <f t="shared" si="7"/>
        <v>15563700</v>
      </c>
      <c r="G20" s="12">
        <f t="shared" si="7"/>
        <v>14331645.27</v>
      </c>
      <c r="H20" s="12">
        <f t="shared" si="7"/>
        <v>155656.67000000001</v>
      </c>
      <c r="I20" s="12">
        <f t="shared" si="7"/>
        <v>14175988.6</v>
      </c>
    </row>
    <row r="21" spans="1:9" ht="153" x14ac:dyDescent="0.25">
      <c r="A21" s="13" t="s">
        <v>41</v>
      </c>
      <c r="B21" s="14" t="s">
        <v>42</v>
      </c>
      <c r="C21" s="14" t="s">
        <v>43</v>
      </c>
      <c r="D21" s="15">
        <f>SUM(E21:F21)</f>
        <v>617010</v>
      </c>
      <c r="E21" s="15">
        <v>18510</v>
      </c>
      <c r="F21" s="15">
        <v>598500</v>
      </c>
      <c r="G21" s="15">
        <f>SUM(H21:I21)</f>
        <v>617010</v>
      </c>
      <c r="H21" s="15">
        <v>18510</v>
      </c>
      <c r="I21" s="16">
        <v>598500</v>
      </c>
    </row>
    <row r="22" spans="1:9" ht="51" x14ac:dyDescent="0.25">
      <c r="A22" s="13" t="s">
        <v>44</v>
      </c>
      <c r="B22" s="14" t="s">
        <v>45</v>
      </c>
      <c r="C22" s="14" t="s">
        <v>46</v>
      </c>
      <c r="D22" s="15">
        <f t="shared" ref="D22:D23" si="8">SUM(E22:F22)</f>
        <v>230303</v>
      </c>
      <c r="E22" s="24">
        <v>2303</v>
      </c>
      <c r="F22" s="24">
        <v>228000</v>
      </c>
      <c r="G22" s="15">
        <f t="shared" ref="G22:G23" si="9">SUM(H22:I22)</f>
        <v>0</v>
      </c>
      <c r="H22" s="15">
        <v>0</v>
      </c>
      <c r="I22" s="16">
        <v>0</v>
      </c>
    </row>
    <row r="23" spans="1:9" ht="63.75" x14ac:dyDescent="0.25">
      <c r="A23" s="13" t="s">
        <v>47</v>
      </c>
      <c r="B23" s="14" t="s">
        <v>45</v>
      </c>
      <c r="C23" s="14" t="s">
        <v>48</v>
      </c>
      <c r="D23" s="15">
        <f t="shared" si="8"/>
        <v>14886061</v>
      </c>
      <c r="E23" s="24">
        <v>148861</v>
      </c>
      <c r="F23" s="24">
        <v>14737200</v>
      </c>
      <c r="G23" s="15">
        <f t="shared" si="9"/>
        <v>13714635.27</v>
      </c>
      <c r="H23" s="15">
        <v>137146.67000000001</v>
      </c>
      <c r="I23" s="16">
        <v>13577488.6</v>
      </c>
    </row>
    <row r="24" spans="1:9" ht="25.5" x14ac:dyDescent="0.25">
      <c r="A24" s="10" t="s">
        <v>49</v>
      </c>
      <c r="B24" s="11"/>
      <c r="C24" s="11"/>
      <c r="D24" s="12">
        <f>SUM(D25:D28)</f>
        <v>42208900</v>
      </c>
      <c r="E24" s="12">
        <f t="shared" ref="E24:I24" si="10">SUM(E25:E28)</f>
        <v>8079500</v>
      </c>
      <c r="F24" s="12">
        <f t="shared" si="10"/>
        <v>34129400</v>
      </c>
      <c r="G24" s="12">
        <f t="shared" si="10"/>
        <v>7574299.21</v>
      </c>
      <c r="H24" s="12">
        <f t="shared" si="10"/>
        <v>6316549.2400000002</v>
      </c>
      <c r="I24" s="12">
        <f t="shared" si="10"/>
        <v>1257749.97</v>
      </c>
    </row>
    <row r="25" spans="1:9" ht="38.25" x14ac:dyDescent="0.25">
      <c r="A25" s="13" t="s">
        <v>50</v>
      </c>
      <c r="B25" s="14" t="s">
        <v>51</v>
      </c>
      <c r="C25" s="14" t="s">
        <v>52</v>
      </c>
      <c r="D25" s="15">
        <f>SUM(E25:F25)</f>
        <v>250000</v>
      </c>
      <c r="E25" s="15">
        <v>250000</v>
      </c>
      <c r="F25" s="15">
        <v>0</v>
      </c>
      <c r="G25" s="15">
        <f>SUM(H25:I25)</f>
        <v>250000</v>
      </c>
      <c r="H25" s="15">
        <v>250000</v>
      </c>
      <c r="I25" s="16">
        <v>0</v>
      </c>
    </row>
    <row r="26" spans="1:9" ht="63.75" x14ac:dyDescent="0.25">
      <c r="A26" s="13" t="s">
        <v>53</v>
      </c>
      <c r="B26" s="14" t="s">
        <v>51</v>
      </c>
      <c r="C26" s="14" t="s">
        <v>54</v>
      </c>
      <c r="D26" s="15">
        <f t="shared" ref="D26:D28" si="11">SUM(E26:F26)</f>
        <v>350800</v>
      </c>
      <c r="E26" s="15">
        <v>0</v>
      </c>
      <c r="F26" s="15">
        <v>350800</v>
      </c>
      <c r="G26" s="15">
        <f t="shared" ref="G26:G28" si="12">SUM(H26:I26)</f>
        <v>350800</v>
      </c>
      <c r="H26" s="15">
        <v>0</v>
      </c>
      <c r="I26" s="16">
        <v>350800</v>
      </c>
    </row>
    <row r="27" spans="1:9" ht="38.25" x14ac:dyDescent="0.25">
      <c r="A27" s="13" t="s">
        <v>55</v>
      </c>
      <c r="B27" s="14" t="s">
        <v>36</v>
      </c>
      <c r="C27" s="14" t="s">
        <v>56</v>
      </c>
      <c r="D27" s="15">
        <f t="shared" si="11"/>
        <v>6784800</v>
      </c>
      <c r="E27" s="15">
        <v>6784800</v>
      </c>
      <c r="F27" s="15">
        <v>0</v>
      </c>
      <c r="G27" s="15">
        <f t="shared" si="12"/>
        <v>6038499.21</v>
      </c>
      <c r="H27" s="15">
        <v>6038499.21</v>
      </c>
      <c r="I27" s="16">
        <v>0</v>
      </c>
    </row>
    <row r="28" spans="1:9" ht="63.75" x14ac:dyDescent="0.25">
      <c r="A28" s="13" t="s">
        <v>57</v>
      </c>
      <c r="B28" s="14" t="s">
        <v>36</v>
      </c>
      <c r="C28" s="14" t="s">
        <v>58</v>
      </c>
      <c r="D28" s="15">
        <f t="shared" si="11"/>
        <v>34823300</v>
      </c>
      <c r="E28" s="15">
        <v>1044700</v>
      </c>
      <c r="F28" s="15">
        <v>33778600</v>
      </c>
      <c r="G28" s="15">
        <f t="shared" si="12"/>
        <v>935000</v>
      </c>
      <c r="H28" s="15">
        <v>28050.03</v>
      </c>
      <c r="I28" s="16">
        <v>906949.97</v>
      </c>
    </row>
    <row r="29" spans="1:9" ht="25.5" x14ac:dyDescent="0.25">
      <c r="A29" s="10" t="s">
        <v>59</v>
      </c>
      <c r="B29" s="11"/>
      <c r="C29" s="11"/>
      <c r="D29" s="12">
        <f>SUM(D30:D31)</f>
        <v>17131200</v>
      </c>
      <c r="E29" s="12">
        <f t="shared" ref="E29:I29" si="13">SUM(E30:E31)</f>
        <v>17131200</v>
      </c>
      <c r="F29" s="12">
        <f t="shared" si="13"/>
        <v>0</v>
      </c>
      <c r="G29" s="12">
        <f t="shared" si="13"/>
        <v>16917350</v>
      </c>
      <c r="H29" s="12">
        <f t="shared" si="13"/>
        <v>16917350</v>
      </c>
      <c r="I29" s="12">
        <f t="shared" si="13"/>
        <v>0</v>
      </c>
    </row>
    <row r="30" spans="1:9" ht="25.5" x14ac:dyDescent="0.25">
      <c r="A30" s="13" t="s">
        <v>21</v>
      </c>
      <c r="B30" s="14" t="s">
        <v>51</v>
      </c>
      <c r="C30" s="14" t="s">
        <v>60</v>
      </c>
      <c r="D30" s="15">
        <f>SUM(E30:F30)</f>
        <v>15931200</v>
      </c>
      <c r="E30" s="15">
        <v>15931200</v>
      </c>
      <c r="F30" s="15">
        <v>0</v>
      </c>
      <c r="G30" s="15">
        <f>SUM(H30:I30)</f>
        <v>15931200</v>
      </c>
      <c r="H30" s="15">
        <v>15931200</v>
      </c>
      <c r="I30" s="16">
        <v>0</v>
      </c>
    </row>
    <row r="31" spans="1:9" ht="25.5" x14ac:dyDescent="0.25">
      <c r="A31" s="13" t="s">
        <v>61</v>
      </c>
      <c r="B31" s="14" t="s">
        <v>51</v>
      </c>
      <c r="C31" s="14" t="s">
        <v>62</v>
      </c>
      <c r="D31" s="15">
        <f>SUM(E31:F31)</f>
        <v>1200000</v>
      </c>
      <c r="E31" s="15">
        <v>1200000</v>
      </c>
      <c r="F31" s="15">
        <v>0</v>
      </c>
      <c r="G31" s="15">
        <f>SUM(H31:I31)</f>
        <v>986150</v>
      </c>
      <c r="H31" s="15">
        <v>986150</v>
      </c>
      <c r="I31" s="16">
        <v>0</v>
      </c>
    </row>
    <row r="32" spans="1:9" ht="25.5" x14ac:dyDescent="0.25">
      <c r="A32" s="10" t="s">
        <v>63</v>
      </c>
      <c r="B32" s="11"/>
      <c r="C32" s="11"/>
      <c r="D32" s="12">
        <f>SUM(D33:D36)</f>
        <v>81363208</v>
      </c>
      <c r="E32" s="12">
        <f t="shared" ref="E32:I32" si="14">SUM(E33:E36)</f>
        <v>61399308</v>
      </c>
      <c r="F32" s="12">
        <f t="shared" si="14"/>
        <v>19963900</v>
      </c>
      <c r="G32" s="12">
        <f t="shared" si="14"/>
        <v>77666849.060000002</v>
      </c>
      <c r="H32" s="12">
        <f t="shared" si="14"/>
        <v>57748924.400000006</v>
      </c>
      <c r="I32" s="12">
        <f t="shared" si="14"/>
        <v>19917924.66</v>
      </c>
    </row>
    <row r="33" spans="1:9" ht="25.5" x14ac:dyDescent="0.25">
      <c r="A33" s="13" t="s">
        <v>64</v>
      </c>
      <c r="B33" s="14" t="s">
        <v>65</v>
      </c>
      <c r="C33" s="14" t="s">
        <v>66</v>
      </c>
      <c r="D33" s="15">
        <f>SUM(E33:F33)</f>
        <v>5417229</v>
      </c>
      <c r="E33" s="15">
        <v>920929</v>
      </c>
      <c r="F33" s="15">
        <v>4496300</v>
      </c>
      <c r="G33" s="15">
        <f>SUM(H33:I33)</f>
        <v>5417228.9900000002</v>
      </c>
      <c r="H33" s="15">
        <v>920929</v>
      </c>
      <c r="I33" s="16">
        <v>4496299.99</v>
      </c>
    </row>
    <row r="34" spans="1:9" ht="38.25" x14ac:dyDescent="0.25">
      <c r="A34" s="13" t="s">
        <v>67</v>
      </c>
      <c r="B34" s="14" t="s">
        <v>65</v>
      </c>
      <c r="C34" s="14" t="s">
        <v>68</v>
      </c>
      <c r="D34" s="15">
        <f t="shared" ref="D34:D36" si="15">SUM(E34:F34)</f>
        <v>10613608</v>
      </c>
      <c r="E34" s="15">
        <v>318408</v>
      </c>
      <c r="F34" s="15">
        <v>10295200</v>
      </c>
      <c r="G34" s="15">
        <f t="shared" ref="G34:G36" si="16">SUM(H34:I34)</f>
        <v>10566210.76</v>
      </c>
      <c r="H34" s="15">
        <v>316986.09000000003</v>
      </c>
      <c r="I34" s="16">
        <v>10249224.67</v>
      </c>
    </row>
    <row r="35" spans="1:9" ht="102" x14ac:dyDescent="0.25">
      <c r="A35" s="13" t="s">
        <v>69</v>
      </c>
      <c r="B35" s="14" t="s">
        <v>65</v>
      </c>
      <c r="C35" s="14" t="s">
        <v>70</v>
      </c>
      <c r="D35" s="15">
        <f t="shared" si="15"/>
        <v>5332371</v>
      </c>
      <c r="E35" s="15">
        <v>159971</v>
      </c>
      <c r="F35" s="15">
        <v>5172400</v>
      </c>
      <c r="G35" s="15">
        <f t="shared" si="16"/>
        <v>5332371</v>
      </c>
      <c r="H35" s="15">
        <v>159971</v>
      </c>
      <c r="I35" s="16">
        <v>5172400</v>
      </c>
    </row>
    <row r="36" spans="1:9" ht="25.5" x14ac:dyDescent="0.25">
      <c r="A36" s="13" t="s">
        <v>71</v>
      </c>
      <c r="B36" s="14" t="s">
        <v>72</v>
      </c>
      <c r="C36" s="14" t="s">
        <v>73</v>
      </c>
      <c r="D36" s="15">
        <f t="shared" si="15"/>
        <v>60000000</v>
      </c>
      <c r="E36" s="15">
        <v>60000000</v>
      </c>
      <c r="F36" s="15">
        <v>0</v>
      </c>
      <c r="G36" s="15">
        <f t="shared" si="16"/>
        <v>56351038.310000002</v>
      </c>
      <c r="H36" s="15">
        <v>56351038.310000002</v>
      </c>
      <c r="I36" s="16">
        <v>0</v>
      </c>
    </row>
    <row r="37" spans="1:9" x14ac:dyDescent="0.25">
      <c r="A37" s="7" t="s">
        <v>74</v>
      </c>
      <c r="B37" s="8"/>
      <c r="C37" s="8"/>
      <c r="D37" s="9">
        <f>D38+D43+D47+D50</f>
        <v>2513935775.2199998</v>
      </c>
      <c r="E37" s="9">
        <f t="shared" ref="E37:I37" si="17">E38+E43+E47+E50</f>
        <v>689038387.16999996</v>
      </c>
      <c r="F37" s="9">
        <f t="shared" si="17"/>
        <v>1824897388.05</v>
      </c>
      <c r="G37" s="9">
        <f t="shared" si="17"/>
        <v>1863114374.5300002</v>
      </c>
      <c r="H37" s="9">
        <f t="shared" si="17"/>
        <v>467940577.42000002</v>
      </c>
      <c r="I37" s="9">
        <f t="shared" si="17"/>
        <v>1395173797.1100001</v>
      </c>
    </row>
    <row r="38" spans="1:9" x14ac:dyDescent="0.25">
      <c r="A38" s="10" t="s">
        <v>75</v>
      </c>
      <c r="B38" s="11"/>
      <c r="C38" s="11"/>
      <c r="D38" s="12">
        <f>SUM(D39:D42)</f>
        <v>396314621.16999996</v>
      </c>
      <c r="E38" s="12">
        <f t="shared" ref="E38:I38" si="18">SUM(E39:E42)</f>
        <v>149342221.16999999</v>
      </c>
      <c r="F38" s="12">
        <f t="shared" si="18"/>
        <v>246972400</v>
      </c>
      <c r="G38" s="12">
        <f t="shared" si="18"/>
        <v>173835476.5</v>
      </c>
      <c r="H38" s="12">
        <f t="shared" si="18"/>
        <v>67789618.799999997</v>
      </c>
      <c r="I38" s="12">
        <f t="shared" si="18"/>
        <v>106045857.69999999</v>
      </c>
    </row>
    <row r="39" spans="1:9" ht="25.5" x14ac:dyDescent="0.25">
      <c r="A39" s="13" t="s">
        <v>76</v>
      </c>
      <c r="B39" s="14" t="s">
        <v>72</v>
      </c>
      <c r="C39" s="14" t="s">
        <v>77</v>
      </c>
      <c r="D39" s="15">
        <f>SUM(E39:F39)</f>
        <v>25741550</v>
      </c>
      <c r="E39" s="15">
        <v>25741550</v>
      </c>
      <c r="F39" s="15">
        <v>0</v>
      </c>
      <c r="G39" s="15">
        <f>SUM(H39:I39)</f>
        <v>15406830.51</v>
      </c>
      <c r="H39" s="15">
        <v>15406830.51</v>
      </c>
      <c r="I39" s="16">
        <v>0</v>
      </c>
    </row>
    <row r="40" spans="1:9" ht="25.5" x14ac:dyDescent="0.25">
      <c r="A40" s="13" t="s">
        <v>76</v>
      </c>
      <c r="B40" s="14" t="s">
        <v>22</v>
      </c>
      <c r="C40" s="14" t="s">
        <v>77</v>
      </c>
      <c r="D40" s="15">
        <f t="shared" ref="D40:D42" si="19">SUM(E40:F40)</f>
        <v>2452454.58</v>
      </c>
      <c r="E40" s="15">
        <v>2452454.58</v>
      </c>
      <c r="F40" s="15">
        <v>0</v>
      </c>
      <c r="G40" s="15">
        <f t="shared" ref="G40:G42" si="20">SUM(H40:I40)</f>
        <v>1030030.93</v>
      </c>
      <c r="H40" s="15">
        <v>1030030.93</v>
      </c>
      <c r="I40" s="16">
        <v>0</v>
      </c>
    </row>
    <row r="41" spans="1:9" ht="38.25" x14ac:dyDescent="0.25">
      <c r="A41" s="13" t="s">
        <v>78</v>
      </c>
      <c r="B41" s="14" t="s">
        <v>72</v>
      </c>
      <c r="C41" s="14" t="s">
        <v>79</v>
      </c>
      <c r="D41" s="15">
        <f t="shared" si="19"/>
        <v>274258450</v>
      </c>
      <c r="E41" s="15">
        <v>104258450</v>
      </c>
      <c r="F41" s="15">
        <v>170000000</v>
      </c>
      <c r="G41" s="15">
        <f t="shared" si="20"/>
        <v>133175023.56999999</v>
      </c>
      <c r="H41" s="15">
        <v>50626048.299999997</v>
      </c>
      <c r="I41" s="16">
        <v>82548975.269999996</v>
      </c>
    </row>
    <row r="42" spans="1:9" ht="38.25" x14ac:dyDescent="0.25">
      <c r="A42" s="13" t="s">
        <v>78</v>
      </c>
      <c r="B42" s="14" t="s">
        <v>22</v>
      </c>
      <c r="C42" s="14" t="s">
        <v>79</v>
      </c>
      <c r="D42" s="15">
        <f t="shared" si="19"/>
        <v>93862166.590000004</v>
      </c>
      <c r="E42" s="15">
        <v>16889766.59</v>
      </c>
      <c r="F42" s="15">
        <v>76972400</v>
      </c>
      <c r="G42" s="15">
        <f t="shared" si="20"/>
        <v>24223591.489999998</v>
      </c>
      <c r="H42" s="15">
        <v>726709.06</v>
      </c>
      <c r="I42" s="16">
        <v>23496882.43</v>
      </c>
    </row>
    <row r="43" spans="1:9" ht="25.5" x14ac:dyDescent="0.25">
      <c r="A43" s="10" t="s">
        <v>80</v>
      </c>
      <c r="B43" s="11"/>
      <c r="C43" s="11"/>
      <c r="D43" s="12">
        <f>SUM(D44:D46)</f>
        <v>515062990</v>
      </c>
      <c r="E43" s="12">
        <f t="shared" ref="E43:I43" si="21">SUM(E44:E46)</f>
        <v>22281890</v>
      </c>
      <c r="F43" s="12">
        <f t="shared" si="21"/>
        <v>492781100</v>
      </c>
      <c r="G43" s="12">
        <f t="shared" si="21"/>
        <v>343887705.22000003</v>
      </c>
      <c r="H43" s="12">
        <f t="shared" si="21"/>
        <v>5675484.75</v>
      </c>
      <c r="I43" s="12">
        <f t="shared" si="21"/>
        <v>338212220.47000003</v>
      </c>
    </row>
    <row r="44" spans="1:9" ht="63.75" x14ac:dyDescent="0.25">
      <c r="A44" s="13" t="s">
        <v>81</v>
      </c>
      <c r="B44" s="14" t="s">
        <v>72</v>
      </c>
      <c r="C44" s="14" t="s">
        <v>82</v>
      </c>
      <c r="D44" s="15">
        <f>SUM(E44:F44)</f>
        <v>225000000</v>
      </c>
      <c r="E44" s="15">
        <v>0</v>
      </c>
      <c r="F44" s="15">
        <v>225000000</v>
      </c>
      <c r="G44" s="15">
        <f>SUM(H44:I44)</f>
        <v>154704886.02000001</v>
      </c>
      <c r="H44" s="15">
        <v>0</v>
      </c>
      <c r="I44" s="16">
        <v>154704886.02000001</v>
      </c>
    </row>
    <row r="45" spans="1:9" ht="38.25" x14ac:dyDescent="0.25">
      <c r="A45" s="13" t="s">
        <v>83</v>
      </c>
      <c r="B45" s="14" t="s">
        <v>72</v>
      </c>
      <c r="C45" s="14" t="s">
        <v>84</v>
      </c>
      <c r="D45" s="15">
        <f t="shared" ref="D45:D46" si="22">SUM(E45:F45)</f>
        <v>276062990</v>
      </c>
      <c r="E45" s="24">
        <v>8281890</v>
      </c>
      <c r="F45" s="24">
        <v>267781100</v>
      </c>
      <c r="G45" s="15">
        <f t="shared" ref="G45:G46" si="23">SUM(H45:I45)</f>
        <v>189182819.19999999</v>
      </c>
      <c r="H45" s="15">
        <v>5675484.75</v>
      </c>
      <c r="I45" s="16">
        <v>183507334.44999999</v>
      </c>
    </row>
    <row r="46" spans="1:9" ht="89.25" x14ac:dyDescent="0.25">
      <c r="A46" s="13" t="s">
        <v>85</v>
      </c>
      <c r="B46" s="14" t="s">
        <v>72</v>
      </c>
      <c r="C46" s="14" t="s">
        <v>86</v>
      </c>
      <c r="D46" s="15">
        <f t="shared" si="22"/>
        <v>14000000</v>
      </c>
      <c r="E46" s="15">
        <v>14000000</v>
      </c>
      <c r="F46" s="15">
        <v>0</v>
      </c>
      <c r="G46" s="15">
        <f t="shared" si="23"/>
        <v>0</v>
      </c>
      <c r="H46" s="15">
        <v>0</v>
      </c>
      <c r="I46" s="16">
        <v>0</v>
      </c>
    </row>
    <row r="47" spans="1:9" ht="38.25" x14ac:dyDescent="0.25">
      <c r="A47" s="10" t="s">
        <v>87</v>
      </c>
      <c r="B47" s="11"/>
      <c r="C47" s="11"/>
      <c r="D47" s="12">
        <f>SUM(D48:D49)</f>
        <v>679695649.04999995</v>
      </c>
      <c r="E47" s="12">
        <f t="shared" ref="E47:I47" si="24">SUM(E48:E49)</f>
        <v>407458961</v>
      </c>
      <c r="F47" s="12">
        <f t="shared" si="24"/>
        <v>272236688.05000001</v>
      </c>
      <c r="G47" s="12">
        <f t="shared" si="24"/>
        <v>624668547.22000003</v>
      </c>
      <c r="H47" s="12">
        <f t="shared" si="24"/>
        <v>369267765.19999999</v>
      </c>
      <c r="I47" s="12">
        <f t="shared" si="24"/>
        <v>255400782.02000001</v>
      </c>
    </row>
    <row r="48" spans="1:9" ht="63.75" x14ac:dyDescent="0.25">
      <c r="A48" s="13" t="s">
        <v>88</v>
      </c>
      <c r="B48" s="14" t="s">
        <v>72</v>
      </c>
      <c r="C48" s="14" t="s">
        <v>89</v>
      </c>
      <c r="D48" s="15">
        <f>SUM(E48:F48)</f>
        <v>272236688.05000001</v>
      </c>
      <c r="E48" s="15">
        <v>0</v>
      </c>
      <c r="F48" s="15">
        <v>272236688.05000001</v>
      </c>
      <c r="G48" s="15">
        <f>SUM(H48:I48)</f>
        <v>255400782.02000001</v>
      </c>
      <c r="H48" s="15">
        <v>0</v>
      </c>
      <c r="I48" s="16">
        <v>255400782.02000001</v>
      </c>
    </row>
    <row r="49" spans="1:9" ht="51" x14ac:dyDescent="0.25">
      <c r="A49" s="13" t="s">
        <v>90</v>
      </c>
      <c r="B49" s="14" t="s">
        <v>72</v>
      </c>
      <c r="C49" s="14" t="s">
        <v>91</v>
      </c>
      <c r="D49" s="15">
        <f>SUM(E49:F49)</f>
        <v>407458961</v>
      </c>
      <c r="E49" s="15">
        <v>407458961</v>
      </c>
      <c r="F49" s="15">
        <v>0</v>
      </c>
      <c r="G49" s="15">
        <f>SUM(H49:I49)</f>
        <v>369267765.19999999</v>
      </c>
      <c r="H49" s="15">
        <v>369267765.19999999</v>
      </c>
      <c r="I49" s="16">
        <v>0</v>
      </c>
    </row>
    <row r="50" spans="1:9" x14ac:dyDescent="0.25">
      <c r="A50" s="10" t="s">
        <v>92</v>
      </c>
      <c r="B50" s="11"/>
      <c r="C50" s="11"/>
      <c r="D50" s="12">
        <f>SUM(D51:D52)</f>
        <v>922862515</v>
      </c>
      <c r="E50" s="12">
        <f t="shared" ref="E50:I50" si="25">SUM(E51:E52)</f>
        <v>109955315</v>
      </c>
      <c r="F50" s="12">
        <f t="shared" si="25"/>
        <v>812907200</v>
      </c>
      <c r="G50" s="12">
        <f t="shared" si="25"/>
        <v>720722645.59000003</v>
      </c>
      <c r="H50" s="12">
        <f t="shared" si="25"/>
        <v>25207708.670000002</v>
      </c>
      <c r="I50" s="12">
        <f t="shared" si="25"/>
        <v>695514936.91999996</v>
      </c>
    </row>
    <row r="51" spans="1:9" ht="38.25" x14ac:dyDescent="0.25">
      <c r="A51" s="13" t="s">
        <v>93</v>
      </c>
      <c r="B51" s="14" t="s">
        <v>72</v>
      </c>
      <c r="C51" s="14" t="s">
        <v>94</v>
      </c>
      <c r="D51" s="15">
        <f>SUM(E51:F51)</f>
        <v>838040420</v>
      </c>
      <c r="E51" s="15">
        <v>25133220</v>
      </c>
      <c r="F51" s="15">
        <v>812907200</v>
      </c>
      <c r="G51" s="15">
        <f>SUM(H51:I51)</f>
        <v>717018656.76999998</v>
      </c>
      <c r="H51" s="15">
        <v>21503719.850000001</v>
      </c>
      <c r="I51" s="16">
        <v>695514936.91999996</v>
      </c>
    </row>
    <row r="52" spans="1:9" ht="51" x14ac:dyDescent="0.25">
      <c r="A52" s="13" t="s">
        <v>95</v>
      </c>
      <c r="B52" s="14" t="s">
        <v>72</v>
      </c>
      <c r="C52" s="14" t="s">
        <v>96</v>
      </c>
      <c r="D52" s="15">
        <f>SUM(E52:F52)</f>
        <v>84822095</v>
      </c>
      <c r="E52" s="15">
        <v>84822095</v>
      </c>
      <c r="F52" s="15">
        <v>0</v>
      </c>
      <c r="G52" s="15">
        <f>SUM(H52:I52)</f>
        <v>3703988.82</v>
      </c>
      <c r="H52" s="15">
        <v>3703988.82</v>
      </c>
      <c r="I52" s="16">
        <v>0</v>
      </c>
    </row>
    <row r="53" spans="1:9" x14ac:dyDescent="0.25">
      <c r="A53" s="7" t="s">
        <v>97</v>
      </c>
      <c r="B53" s="8"/>
      <c r="C53" s="8"/>
      <c r="D53" s="9">
        <f>D54+D58+D61+D66+D69+D76+D79</f>
        <v>3206426769.6599998</v>
      </c>
      <c r="E53" s="9">
        <f t="shared" ref="E53:I53" si="26">E54+E58+E61+E66+E69+E76+E79</f>
        <v>902592799.65999997</v>
      </c>
      <c r="F53" s="9">
        <f t="shared" si="26"/>
        <v>2303833970</v>
      </c>
      <c r="G53" s="9">
        <f t="shared" si="26"/>
        <v>1828714295.8</v>
      </c>
      <c r="H53" s="9">
        <f t="shared" si="26"/>
        <v>569651396.18000007</v>
      </c>
      <c r="I53" s="9">
        <f t="shared" si="26"/>
        <v>1259062899.6199999</v>
      </c>
    </row>
    <row r="54" spans="1:9" ht="25.5" x14ac:dyDescent="0.25">
      <c r="A54" s="10" t="s">
        <v>98</v>
      </c>
      <c r="B54" s="11"/>
      <c r="C54" s="11"/>
      <c r="D54" s="12">
        <f>SUM(D55:D57)</f>
        <v>48663500</v>
      </c>
      <c r="E54" s="12">
        <f t="shared" ref="E54:I54" si="27">SUM(E55:E57)</f>
        <v>29568400</v>
      </c>
      <c r="F54" s="12">
        <f t="shared" si="27"/>
        <v>19095100</v>
      </c>
      <c r="G54" s="12">
        <f t="shared" si="27"/>
        <v>48503767.359999999</v>
      </c>
      <c r="H54" s="12">
        <f t="shared" si="27"/>
        <v>29408667.359999999</v>
      </c>
      <c r="I54" s="12">
        <f t="shared" si="27"/>
        <v>19095100</v>
      </c>
    </row>
    <row r="55" spans="1:9" ht="25.5" x14ac:dyDescent="0.25">
      <c r="A55" s="13" t="s">
        <v>21</v>
      </c>
      <c r="B55" s="14" t="s">
        <v>51</v>
      </c>
      <c r="C55" s="14" t="s">
        <v>99</v>
      </c>
      <c r="D55" s="15">
        <f>SUM(E55:F55)</f>
        <v>2361100</v>
      </c>
      <c r="E55" s="15">
        <v>2361100</v>
      </c>
      <c r="F55" s="15">
        <v>0</v>
      </c>
      <c r="G55" s="15">
        <f>SUM(H55:I55)</f>
        <v>2361100</v>
      </c>
      <c r="H55" s="15">
        <v>2361100</v>
      </c>
      <c r="I55" s="16">
        <v>0</v>
      </c>
    </row>
    <row r="56" spans="1:9" ht="63.75" x14ac:dyDescent="0.25">
      <c r="A56" s="13" t="s">
        <v>100</v>
      </c>
      <c r="B56" s="14" t="s">
        <v>51</v>
      </c>
      <c r="C56" s="14" t="s">
        <v>101</v>
      </c>
      <c r="D56" s="15">
        <f t="shared" ref="D56:D57" si="28">SUM(E56:F56)</f>
        <v>1000000</v>
      </c>
      <c r="E56" s="15">
        <v>1000000</v>
      </c>
      <c r="F56" s="15">
        <v>0</v>
      </c>
      <c r="G56" s="15">
        <f t="shared" ref="G56:G57" si="29">SUM(H56:I56)</f>
        <v>840267.36</v>
      </c>
      <c r="H56" s="15">
        <v>840267.36</v>
      </c>
      <c r="I56" s="16">
        <v>0</v>
      </c>
    </row>
    <row r="57" spans="1:9" ht="25.5" x14ac:dyDescent="0.25">
      <c r="A57" s="13" t="s">
        <v>102</v>
      </c>
      <c r="B57" s="14" t="s">
        <v>51</v>
      </c>
      <c r="C57" s="14" t="s">
        <v>103</v>
      </c>
      <c r="D57" s="15">
        <f t="shared" si="28"/>
        <v>45302400</v>
      </c>
      <c r="E57" s="15">
        <v>26207300</v>
      </c>
      <c r="F57" s="15">
        <v>19095100</v>
      </c>
      <c r="G57" s="15">
        <f t="shared" si="29"/>
        <v>45302400</v>
      </c>
      <c r="H57" s="15">
        <v>26207300</v>
      </c>
      <c r="I57" s="16">
        <v>19095100</v>
      </c>
    </row>
    <row r="58" spans="1:9" ht="25.5" x14ac:dyDescent="0.25">
      <c r="A58" s="10" t="s">
        <v>104</v>
      </c>
      <c r="B58" s="11"/>
      <c r="C58" s="11"/>
      <c r="D58" s="12">
        <f>SUM(D59:D60)</f>
        <v>144613500</v>
      </c>
      <c r="E58" s="12">
        <f t="shared" ref="E58:I58" si="30">SUM(E59:E60)</f>
        <v>2934000</v>
      </c>
      <c r="F58" s="12">
        <f t="shared" si="30"/>
        <v>141679500</v>
      </c>
      <c r="G58" s="12">
        <f t="shared" si="30"/>
        <v>115378700</v>
      </c>
      <c r="H58" s="12">
        <f t="shared" si="30"/>
        <v>2934000</v>
      </c>
      <c r="I58" s="12">
        <f t="shared" si="30"/>
        <v>112444700</v>
      </c>
    </row>
    <row r="59" spans="1:9" ht="38.25" x14ac:dyDescent="0.25">
      <c r="A59" s="13" t="s">
        <v>105</v>
      </c>
      <c r="B59" s="14" t="s">
        <v>51</v>
      </c>
      <c r="C59" s="14" t="s">
        <v>106</v>
      </c>
      <c r="D59" s="15">
        <f>SUM(E59:F59)</f>
        <v>46814800</v>
      </c>
      <c r="E59" s="15">
        <v>0</v>
      </c>
      <c r="F59" s="15">
        <v>46814800</v>
      </c>
      <c r="G59" s="15">
        <f>SUM(H59:I59)</f>
        <v>17580000</v>
      </c>
      <c r="H59" s="15">
        <v>0</v>
      </c>
      <c r="I59" s="16">
        <v>17580000</v>
      </c>
    </row>
    <row r="60" spans="1:9" ht="63.75" x14ac:dyDescent="0.25">
      <c r="A60" s="13" t="s">
        <v>107</v>
      </c>
      <c r="B60" s="14" t="s">
        <v>51</v>
      </c>
      <c r="C60" s="14" t="s">
        <v>108</v>
      </c>
      <c r="D60" s="15">
        <f>SUM(E60:F60)</f>
        <v>97798700</v>
      </c>
      <c r="E60" s="15">
        <v>2934000</v>
      </c>
      <c r="F60" s="15">
        <v>94864700</v>
      </c>
      <c r="G60" s="15">
        <f>SUM(H60:I60)</f>
        <v>97798700</v>
      </c>
      <c r="H60" s="15">
        <v>2934000</v>
      </c>
      <c r="I60" s="16">
        <v>94864700</v>
      </c>
    </row>
    <row r="61" spans="1:9" ht="25.5" x14ac:dyDescent="0.25">
      <c r="A61" s="10" t="s">
        <v>109</v>
      </c>
      <c r="B61" s="11"/>
      <c r="C61" s="11"/>
      <c r="D61" s="12">
        <f>SUM(D62:D65)</f>
        <v>1074831500</v>
      </c>
      <c r="E61" s="12">
        <f t="shared" ref="E61:I61" si="31">SUM(E62:E65)</f>
        <v>383000000</v>
      </c>
      <c r="F61" s="12">
        <f t="shared" si="31"/>
        <v>691831500</v>
      </c>
      <c r="G61" s="12">
        <f t="shared" si="31"/>
        <v>500140281.40999997</v>
      </c>
      <c r="H61" s="12">
        <f t="shared" si="31"/>
        <v>179680729.37</v>
      </c>
      <c r="I61" s="12">
        <f t="shared" si="31"/>
        <v>320459552.04000002</v>
      </c>
    </row>
    <row r="62" spans="1:9" ht="25.5" x14ac:dyDescent="0.25">
      <c r="A62" s="13" t="s">
        <v>110</v>
      </c>
      <c r="B62" s="14" t="s">
        <v>51</v>
      </c>
      <c r="C62" s="14" t="s">
        <v>111</v>
      </c>
      <c r="D62" s="15">
        <f>SUM(E62:F62)</f>
        <v>45000000</v>
      </c>
      <c r="E62" s="15">
        <v>45000000</v>
      </c>
      <c r="F62" s="15">
        <v>0</v>
      </c>
      <c r="G62" s="15">
        <f>SUM(H62:I62)</f>
        <v>45000000</v>
      </c>
      <c r="H62" s="15">
        <v>45000000</v>
      </c>
      <c r="I62" s="16">
        <v>0</v>
      </c>
    </row>
    <row r="63" spans="1:9" ht="25.5" x14ac:dyDescent="0.25">
      <c r="A63" s="13" t="s">
        <v>76</v>
      </c>
      <c r="B63" s="14" t="s">
        <v>72</v>
      </c>
      <c r="C63" s="14" t="s">
        <v>112</v>
      </c>
      <c r="D63" s="15">
        <f t="shared" ref="D63:D65" si="32">SUM(E63:F63)</f>
        <v>191275235.81</v>
      </c>
      <c r="E63" s="15">
        <v>191275235.81</v>
      </c>
      <c r="F63" s="15">
        <v>0</v>
      </c>
      <c r="G63" s="15">
        <f t="shared" ref="G63:G65" si="33">SUM(H63:I63)</f>
        <v>107160880.78</v>
      </c>
      <c r="H63" s="15">
        <v>107160880.78</v>
      </c>
      <c r="I63" s="16">
        <v>0</v>
      </c>
    </row>
    <row r="64" spans="1:9" ht="38.25" x14ac:dyDescent="0.25">
      <c r="A64" s="13" t="s">
        <v>113</v>
      </c>
      <c r="B64" s="14" t="s">
        <v>51</v>
      </c>
      <c r="C64" s="14" t="s">
        <v>114</v>
      </c>
      <c r="D64" s="15">
        <f t="shared" si="32"/>
        <v>16305900</v>
      </c>
      <c r="E64" s="15">
        <v>0</v>
      </c>
      <c r="F64" s="15">
        <v>16305900</v>
      </c>
      <c r="G64" s="15">
        <f t="shared" si="33"/>
        <v>16305900</v>
      </c>
      <c r="H64" s="15">
        <v>0</v>
      </c>
      <c r="I64" s="16">
        <v>16305900</v>
      </c>
    </row>
    <row r="65" spans="1:9" ht="25.5" x14ac:dyDescent="0.25">
      <c r="A65" s="13" t="s">
        <v>115</v>
      </c>
      <c r="B65" s="14" t="s">
        <v>72</v>
      </c>
      <c r="C65" s="14" t="s">
        <v>116</v>
      </c>
      <c r="D65" s="15">
        <f t="shared" si="32"/>
        <v>822250364.19000006</v>
      </c>
      <c r="E65" s="15">
        <v>146724764.19</v>
      </c>
      <c r="F65" s="15">
        <v>675525600</v>
      </c>
      <c r="G65" s="15">
        <f t="shared" si="33"/>
        <v>331673500.63</v>
      </c>
      <c r="H65" s="15">
        <v>27519848.59</v>
      </c>
      <c r="I65" s="16">
        <v>304153652.04000002</v>
      </c>
    </row>
    <row r="66" spans="1:9" ht="51" x14ac:dyDescent="0.25">
      <c r="A66" s="10" t="s">
        <v>117</v>
      </c>
      <c r="B66" s="11"/>
      <c r="C66" s="11"/>
      <c r="D66" s="12">
        <f>SUM(D67:D68)</f>
        <v>334708400</v>
      </c>
      <c r="E66" s="12">
        <f t="shared" ref="E66:I66" si="34">SUM(E67:E68)</f>
        <v>85708400</v>
      </c>
      <c r="F66" s="12">
        <f t="shared" si="34"/>
        <v>249000000</v>
      </c>
      <c r="G66" s="12">
        <f t="shared" si="34"/>
        <v>281455893.76999998</v>
      </c>
      <c r="H66" s="12">
        <f t="shared" si="34"/>
        <v>62025276.579999998</v>
      </c>
      <c r="I66" s="12">
        <f t="shared" si="34"/>
        <v>219430617.19</v>
      </c>
    </row>
    <row r="67" spans="1:9" ht="25.5" x14ac:dyDescent="0.25">
      <c r="A67" s="13" t="s">
        <v>76</v>
      </c>
      <c r="B67" s="14" t="s">
        <v>72</v>
      </c>
      <c r="C67" s="14" t="s">
        <v>118</v>
      </c>
      <c r="D67" s="15">
        <f>SUM(E67:F67)</f>
        <v>34708400</v>
      </c>
      <c r="E67" s="15">
        <v>34708400</v>
      </c>
      <c r="F67" s="15">
        <v>0</v>
      </c>
      <c r="G67" s="15">
        <f>SUM(H67:I67)</f>
        <v>17081656.199999999</v>
      </c>
      <c r="H67" s="15">
        <v>17081656.199999999</v>
      </c>
      <c r="I67" s="16">
        <v>0</v>
      </c>
    </row>
    <row r="68" spans="1:9" ht="76.5" x14ac:dyDescent="0.25">
      <c r="A68" s="13" t="s">
        <v>119</v>
      </c>
      <c r="B68" s="14" t="s">
        <v>72</v>
      </c>
      <c r="C68" s="14" t="s">
        <v>120</v>
      </c>
      <c r="D68" s="15">
        <f>SUM(E68:F68)</f>
        <v>300000000</v>
      </c>
      <c r="E68" s="15">
        <v>51000000</v>
      </c>
      <c r="F68" s="15">
        <v>249000000</v>
      </c>
      <c r="G68" s="15">
        <f>SUM(H68:I68)</f>
        <v>264374237.56999999</v>
      </c>
      <c r="H68" s="15">
        <v>44943620.380000003</v>
      </c>
      <c r="I68" s="16">
        <v>219430617.19</v>
      </c>
    </row>
    <row r="69" spans="1:9" ht="51" x14ac:dyDescent="0.25">
      <c r="A69" s="10" t="s">
        <v>121</v>
      </c>
      <c r="B69" s="11"/>
      <c r="C69" s="11"/>
      <c r="D69" s="12">
        <f>SUM(D70:D75)</f>
        <v>65223620</v>
      </c>
      <c r="E69" s="12">
        <f t="shared" ref="E69:I69" si="35">SUM(E70:E75)</f>
        <v>65223620</v>
      </c>
      <c r="F69" s="12">
        <f t="shared" si="35"/>
        <v>0</v>
      </c>
      <c r="G69" s="12">
        <f t="shared" si="35"/>
        <v>58265344.039999999</v>
      </c>
      <c r="H69" s="12">
        <f t="shared" si="35"/>
        <v>58265344.039999999</v>
      </c>
      <c r="I69" s="12">
        <f t="shared" si="35"/>
        <v>0</v>
      </c>
    </row>
    <row r="70" spans="1:9" ht="38.25" x14ac:dyDescent="0.25">
      <c r="A70" s="13" t="s">
        <v>122</v>
      </c>
      <c r="B70" s="14" t="s">
        <v>51</v>
      </c>
      <c r="C70" s="14" t="s">
        <v>123</v>
      </c>
      <c r="D70" s="15">
        <f>SUM(E70:F70)</f>
        <v>300000</v>
      </c>
      <c r="E70" s="15">
        <v>300000</v>
      </c>
      <c r="F70" s="15">
        <v>0</v>
      </c>
      <c r="G70" s="15">
        <f>SUM(H70:I70)</f>
        <v>300000</v>
      </c>
      <c r="H70" s="15">
        <v>300000</v>
      </c>
      <c r="I70" s="16">
        <v>0</v>
      </c>
    </row>
    <row r="71" spans="1:9" ht="25.5" x14ac:dyDescent="0.25">
      <c r="A71" s="13" t="s">
        <v>124</v>
      </c>
      <c r="B71" s="14" t="s">
        <v>51</v>
      </c>
      <c r="C71" s="14" t="s">
        <v>125</v>
      </c>
      <c r="D71" s="15">
        <f t="shared" ref="D71:D75" si="36">SUM(E71:F71)</f>
        <v>300000</v>
      </c>
      <c r="E71" s="15">
        <v>300000</v>
      </c>
      <c r="F71" s="15">
        <v>0</v>
      </c>
      <c r="G71" s="15">
        <f t="shared" ref="G71:G75" si="37">SUM(H71:I71)</f>
        <v>300000</v>
      </c>
      <c r="H71" s="15">
        <v>300000</v>
      </c>
      <c r="I71" s="16">
        <v>0</v>
      </c>
    </row>
    <row r="72" spans="1:9" ht="51" x14ac:dyDescent="0.25">
      <c r="A72" s="13" t="s">
        <v>126</v>
      </c>
      <c r="B72" s="14" t="s">
        <v>51</v>
      </c>
      <c r="C72" s="14" t="s">
        <v>127</v>
      </c>
      <c r="D72" s="15">
        <f t="shared" si="36"/>
        <v>42203620</v>
      </c>
      <c r="E72" s="15">
        <v>42203620</v>
      </c>
      <c r="F72" s="15">
        <v>0</v>
      </c>
      <c r="G72" s="15">
        <f t="shared" si="37"/>
        <v>41546053</v>
      </c>
      <c r="H72" s="15">
        <v>41546053</v>
      </c>
      <c r="I72" s="16">
        <v>0</v>
      </c>
    </row>
    <row r="73" spans="1:9" ht="25.5" x14ac:dyDescent="0.25">
      <c r="A73" s="13" t="s">
        <v>128</v>
      </c>
      <c r="B73" s="14" t="s">
        <v>51</v>
      </c>
      <c r="C73" s="14" t="s">
        <v>129</v>
      </c>
      <c r="D73" s="15">
        <f t="shared" si="36"/>
        <v>3000000</v>
      </c>
      <c r="E73" s="15">
        <v>3000000</v>
      </c>
      <c r="F73" s="15">
        <v>0</v>
      </c>
      <c r="G73" s="15">
        <f t="shared" si="37"/>
        <v>3000000</v>
      </c>
      <c r="H73" s="15">
        <v>3000000</v>
      </c>
      <c r="I73" s="16">
        <v>0</v>
      </c>
    </row>
    <row r="74" spans="1:9" ht="51" x14ac:dyDescent="0.25">
      <c r="A74" s="13" t="s">
        <v>130</v>
      </c>
      <c r="B74" s="14" t="s">
        <v>51</v>
      </c>
      <c r="C74" s="14" t="s">
        <v>131</v>
      </c>
      <c r="D74" s="15">
        <f t="shared" si="36"/>
        <v>8200000</v>
      </c>
      <c r="E74" s="15">
        <v>8200000</v>
      </c>
      <c r="F74" s="15">
        <v>0</v>
      </c>
      <c r="G74" s="15">
        <f t="shared" si="37"/>
        <v>7800000</v>
      </c>
      <c r="H74" s="15">
        <v>7800000</v>
      </c>
      <c r="I74" s="16">
        <v>0</v>
      </c>
    </row>
    <row r="75" spans="1:9" ht="38.25" x14ac:dyDescent="0.25">
      <c r="A75" s="13" t="s">
        <v>132</v>
      </c>
      <c r="B75" s="14" t="s">
        <v>51</v>
      </c>
      <c r="C75" s="14" t="s">
        <v>133</v>
      </c>
      <c r="D75" s="15">
        <f t="shared" si="36"/>
        <v>11220000</v>
      </c>
      <c r="E75" s="15">
        <v>11220000</v>
      </c>
      <c r="F75" s="15">
        <v>0</v>
      </c>
      <c r="G75" s="15">
        <f t="shared" si="37"/>
        <v>5319291.04</v>
      </c>
      <c r="H75" s="15">
        <v>5319291.04</v>
      </c>
      <c r="I75" s="16">
        <v>0</v>
      </c>
    </row>
    <row r="76" spans="1:9" ht="25.5" x14ac:dyDescent="0.25">
      <c r="A76" s="10" t="s">
        <v>134</v>
      </c>
      <c r="B76" s="11"/>
      <c r="C76" s="11"/>
      <c r="D76" s="12">
        <f>SUM(D77:D78)</f>
        <v>78395450</v>
      </c>
      <c r="E76" s="12">
        <f t="shared" ref="E76:I76" si="38">SUM(E77:E78)</f>
        <v>36500750</v>
      </c>
      <c r="F76" s="12">
        <f t="shared" si="38"/>
        <v>41894700</v>
      </c>
      <c r="G76" s="12">
        <f t="shared" si="38"/>
        <v>71167450</v>
      </c>
      <c r="H76" s="12">
        <f t="shared" si="38"/>
        <v>30948908.539999999</v>
      </c>
      <c r="I76" s="12">
        <f t="shared" si="38"/>
        <v>40218541.460000001</v>
      </c>
    </row>
    <row r="77" spans="1:9" ht="38.25" x14ac:dyDescent="0.25">
      <c r="A77" s="13" t="s">
        <v>135</v>
      </c>
      <c r="B77" s="14" t="s">
        <v>51</v>
      </c>
      <c r="C77" s="14" t="s">
        <v>136</v>
      </c>
      <c r="D77" s="15">
        <f>SUM(E77:F77)</f>
        <v>35205000</v>
      </c>
      <c r="E77" s="15">
        <v>35205000</v>
      </c>
      <c r="F77" s="15">
        <v>0</v>
      </c>
      <c r="G77" s="15">
        <f>SUM(H77:I77)</f>
        <v>29705000</v>
      </c>
      <c r="H77" s="15">
        <v>29705000</v>
      </c>
      <c r="I77" s="16">
        <v>0</v>
      </c>
    </row>
    <row r="78" spans="1:9" ht="63.75" x14ac:dyDescent="0.25">
      <c r="A78" s="13" t="s">
        <v>137</v>
      </c>
      <c r="B78" s="14" t="s">
        <v>51</v>
      </c>
      <c r="C78" s="14" t="s">
        <v>138</v>
      </c>
      <c r="D78" s="15">
        <f>SUM(E78:F78)</f>
        <v>43190450</v>
      </c>
      <c r="E78" s="15">
        <v>1295750</v>
      </c>
      <c r="F78" s="15">
        <v>41894700</v>
      </c>
      <c r="G78" s="15">
        <f>SUM(H78:I78)</f>
        <v>41462450</v>
      </c>
      <c r="H78" s="15">
        <v>1243908.54</v>
      </c>
      <c r="I78" s="16">
        <v>40218541.460000001</v>
      </c>
    </row>
    <row r="79" spans="1:9" ht="38.25" x14ac:dyDescent="0.25">
      <c r="A79" s="10" t="s">
        <v>139</v>
      </c>
      <c r="B79" s="11"/>
      <c r="C79" s="11"/>
      <c r="D79" s="12">
        <f>SUM(D80:D88)</f>
        <v>1459990799.6600001</v>
      </c>
      <c r="E79" s="12">
        <f t="shared" ref="E79:I79" si="39">SUM(E80:E88)</f>
        <v>299657629.65999997</v>
      </c>
      <c r="F79" s="12">
        <f t="shared" si="39"/>
        <v>1160333170</v>
      </c>
      <c r="G79" s="12">
        <f t="shared" si="39"/>
        <v>753802859.22000003</v>
      </c>
      <c r="H79" s="12">
        <f t="shared" si="39"/>
        <v>206388470.28999999</v>
      </c>
      <c r="I79" s="12">
        <f t="shared" si="39"/>
        <v>547414388.92999995</v>
      </c>
    </row>
    <row r="80" spans="1:9" ht="25.5" x14ac:dyDescent="0.25">
      <c r="A80" s="13" t="s">
        <v>76</v>
      </c>
      <c r="B80" s="14" t="s">
        <v>72</v>
      </c>
      <c r="C80" s="14" t="s">
        <v>140</v>
      </c>
      <c r="D80" s="15">
        <f>SUM(E80:F80)</f>
        <v>7342319.9699999997</v>
      </c>
      <c r="E80" s="15">
        <v>7342319.9699999997</v>
      </c>
      <c r="F80" s="15">
        <v>0</v>
      </c>
      <c r="G80" s="15">
        <f>SUM(H80:I80)</f>
        <v>444877.25</v>
      </c>
      <c r="H80" s="15">
        <v>444877.25</v>
      </c>
      <c r="I80" s="16">
        <v>0</v>
      </c>
    </row>
    <row r="81" spans="1:9" ht="51" x14ac:dyDescent="0.25">
      <c r="A81" s="13" t="s">
        <v>141</v>
      </c>
      <c r="B81" s="14" t="s">
        <v>51</v>
      </c>
      <c r="C81" s="14" t="s">
        <v>142</v>
      </c>
      <c r="D81" s="15">
        <f t="shared" ref="D81:D88" si="40">SUM(E81:F81)</f>
        <v>8691898.5999999996</v>
      </c>
      <c r="E81" s="24">
        <v>367438.76</v>
      </c>
      <c r="F81" s="24">
        <v>8324459.8399999999</v>
      </c>
      <c r="G81" s="24">
        <f t="shared" ref="G81:G88" si="41">SUM(H81:I81)</f>
        <v>8691898.5999999996</v>
      </c>
      <c r="H81" s="24">
        <v>367438.76</v>
      </c>
      <c r="I81" s="25">
        <v>8324459.8399999999</v>
      </c>
    </row>
    <row r="82" spans="1:9" ht="63.75" x14ac:dyDescent="0.25">
      <c r="A82" s="13" t="s">
        <v>143</v>
      </c>
      <c r="B82" s="14" t="s">
        <v>51</v>
      </c>
      <c r="C82" s="14" t="s">
        <v>144</v>
      </c>
      <c r="D82" s="15">
        <f t="shared" si="40"/>
        <v>167521863.80000001</v>
      </c>
      <c r="E82" s="24">
        <v>7081642.1100000003</v>
      </c>
      <c r="F82" s="24">
        <v>160440221.69</v>
      </c>
      <c r="G82" s="24">
        <f t="shared" si="41"/>
        <v>167521863.80000001</v>
      </c>
      <c r="H82" s="24">
        <v>7081642.1100000003</v>
      </c>
      <c r="I82" s="25">
        <v>160440221.69</v>
      </c>
    </row>
    <row r="83" spans="1:9" ht="51" x14ac:dyDescent="0.25">
      <c r="A83" s="13" t="s">
        <v>145</v>
      </c>
      <c r="B83" s="14" t="s">
        <v>51</v>
      </c>
      <c r="C83" s="14" t="s">
        <v>146</v>
      </c>
      <c r="D83" s="15">
        <f t="shared" si="40"/>
        <v>298637147.30000001</v>
      </c>
      <c r="E83" s="24">
        <v>14049050.59</v>
      </c>
      <c r="F83" s="24">
        <v>284588096.71000004</v>
      </c>
      <c r="G83" s="24">
        <f t="shared" si="41"/>
        <v>244570999.30000001</v>
      </c>
      <c r="H83" s="24">
        <v>10626676.560000001</v>
      </c>
      <c r="I83" s="25">
        <v>233944322.74000001</v>
      </c>
    </row>
    <row r="84" spans="1:9" ht="63.75" x14ac:dyDescent="0.25">
      <c r="A84" s="13" t="s">
        <v>147</v>
      </c>
      <c r="B84" s="14" t="s">
        <v>72</v>
      </c>
      <c r="C84" s="14" t="s">
        <v>148</v>
      </c>
      <c r="D84" s="15">
        <f t="shared" si="40"/>
        <v>437070299.99000001</v>
      </c>
      <c r="E84" s="15">
        <v>263162580.03</v>
      </c>
      <c r="F84" s="15">
        <v>173907719.96000001</v>
      </c>
      <c r="G84" s="15">
        <f t="shared" si="41"/>
        <v>317017452.70999998</v>
      </c>
      <c r="H84" s="15">
        <v>184335237.41</v>
      </c>
      <c r="I84" s="16">
        <v>132682215.3</v>
      </c>
    </row>
    <row r="85" spans="1:9" ht="51" x14ac:dyDescent="0.25">
      <c r="A85" s="13" t="s">
        <v>149</v>
      </c>
      <c r="B85" s="14" t="s">
        <v>51</v>
      </c>
      <c r="C85" s="14" t="s">
        <v>150</v>
      </c>
      <c r="D85" s="15">
        <f t="shared" si="40"/>
        <v>9933000</v>
      </c>
      <c r="E85" s="24">
        <v>7654598.2000000002</v>
      </c>
      <c r="F85" s="24">
        <v>2278401.8000000003</v>
      </c>
      <c r="G85" s="15">
        <f t="shared" si="41"/>
        <v>5811000</v>
      </c>
      <c r="H85" s="15">
        <v>3532598.2</v>
      </c>
      <c r="I85" s="16">
        <v>2278401.7999999998</v>
      </c>
    </row>
    <row r="86" spans="1:9" ht="63.75" x14ac:dyDescent="0.25">
      <c r="A86" s="13" t="s">
        <v>151</v>
      </c>
      <c r="B86" s="14" t="s">
        <v>51</v>
      </c>
      <c r="C86" s="14" t="s">
        <v>152</v>
      </c>
      <c r="D86" s="15">
        <f t="shared" si="40"/>
        <v>33683370</v>
      </c>
      <c r="E86" s="15">
        <v>0</v>
      </c>
      <c r="F86" s="15">
        <v>33683370</v>
      </c>
      <c r="G86" s="15">
        <f t="shared" si="41"/>
        <v>6805767.5599999996</v>
      </c>
      <c r="H86" s="15">
        <v>0</v>
      </c>
      <c r="I86" s="16">
        <v>6805767.5599999996</v>
      </c>
    </row>
    <row r="87" spans="1:9" ht="63.75" x14ac:dyDescent="0.25">
      <c r="A87" s="13" t="s">
        <v>147</v>
      </c>
      <c r="B87" s="14" t="s">
        <v>72</v>
      </c>
      <c r="C87" s="14" t="s">
        <v>153</v>
      </c>
      <c r="D87" s="15">
        <f t="shared" si="40"/>
        <v>488293900</v>
      </c>
      <c r="E87" s="15">
        <v>0</v>
      </c>
      <c r="F87" s="15">
        <v>488293900</v>
      </c>
      <c r="G87" s="15">
        <f t="shared" si="41"/>
        <v>0</v>
      </c>
      <c r="H87" s="15">
        <v>0</v>
      </c>
      <c r="I87" s="16">
        <v>0</v>
      </c>
    </row>
    <row r="88" spans="1:9" ht="63.75" x14ac:dyDescent="0.25">
      <c r="A88" s="13" t="s">
        <v>154</v>
      </c>
      <c r="B88" s="14" t="s">
        <v>51</v>
      </c>
      <c r="C88" s="14" t="s">
        <v>155</v>
      </c>
      <c r="D88" s="15">
        <f t="shared" si="40"/>
        <v>8817000</v>
      </c>
      <c r="E88" s="15">
        <v>0</v>
      </c>
      <c r="F88" s="15">
        <v>8817000</v>
      </c>
      <c r="G88" s="15">
        <f t="shared" si="41"/>
        <v>2939000</v>
      </c>
      <c r="H88" s="15">
        <v>0</v>
      </c>
      <c r="I88" s="16">
        <v>2939000</v>
      </c>
    </row>
    <row r="89" spans="1:9" x14ac:dyDescent="0.25">
      <c r="A89" s="7" t="s">
        <v>156</v>
      </c>
      <c r="B89" s="8"/>
      <c r="C89" s="8"/>
      <c r="D89" s="9">
        <f>D90+D103+D107</f>
        <v>232121773</v>
      </c>
      <c r="E89" s="9">
        <f t="shared" ref="E89:I89" si="42">E90+E103+E107</f>
        <v>20528773</v>
      </c>
      <c r="F89" s="9">
        <f t="shared" si="42"/>
        <v>211593000</v>
      </c>
      <c r="G89" s="9">
        <f t="shared" si="42"/>
        <v>170464632.99000001</v>
      </c>
      <c r="H89" s="9">
        <f t="shared" si="42"/>
        <v>11846432.99</v>
      </c>
      <c r="I89" s="9">
        <f t="shared" si="42"/>
        <v>158618200</v>
      </c>
    </row>
    <row r="90" spans="1:9" ht="25.5" x14ac:dyDescent="0.25">
      <c r="A90" s="10" t="s">
        <v>157</v>
      </c>
      <c r="B90" s="11"/>
      <c r="C90" s="11"/>
      <c r="D90" s="12">
        <f>SUM(D91:D102)</f>
        <v>222791593</v>
      </c>
      <c r="E90" s="12">
        <f t="shared" ref="E90:I90" si="43">SUM(E91:E102)</f>
        <v>19548593</v>
      </c>
      <c r="F90" s="12">
        <f t="shared" si="43"/>
        <v>203243000</v>
      </c>
      <c r="G90" s="12">
        <f t="shared" si="43"/>
        <v>161134452.99000001</v>
      </c>
      <c r="H90" s="12">
        <f t="shared" si="43"/>
        <v>10866252.99</v>
      </c>
      <c r="I90" s="12">
        <f t="shared" si="43"/>
        <v>150268200</v>
      </c>
    </row>
    <row r="91" spans="1:9" ht="89.25" x14ac:dyDescent="0.25">
      <c r="A91" s="13" t="s">
        <v>158</v>
      </c>
      <c r="B91" s="14" t="s">
        <v>159</v>
      </c>
      <c r="C91" s="14" t="s">
        <v>160</v>
      </c>
      <c r="D91" s="15">
        <f>SUM(E91:F91)</f>
        <v>30927840</v>
      </c>
      <c r="E91" s="24">
        <v>927840</v>
      </c>
      <c r="F91" s="24">
        <v>30000000</v>
      </c>
      <c r="G91" s="24">
        <f>SUM(H91:I91)</f>
        <v>30927840</v>
      </c>
      <c r="H91" s="24">
        <v>927840</v>
      </c>
      <c r="I91" s="25">
        <v>30000000</v>
      </c>
    </row>
    <row r="92" spans="1:9" ht="25.5" x14ac:dyDescent="0.25">
      <c r="A92" s="13" t="s">
        <v>161</v>
      </c>
      <c r="B92" s="14" t="s">
        <v>159</v>
      </c>
      <c r="C92" s="14" t="s">
        <v>162</v>
      </c>
      <c r="D92" s="15">
        <f t="shared" ref="D92:D102" si="44">SUM(E92:F92)</f>
        <v>38412300</v>
      </c>
      <c r="E92" s="24">
        <v>13416400</v>
      </c>
      <c r="F92" s="24">
        <v>24995900</v>
      </c>
      <c r="G92" s="24">
        <f t="shared" ref="G92:G102" si="45">SUM(H92:I92)</f>
        <v>30115540</v>
      </c>
      <c r="H92" s="24">
        <v>5119640</v>
      </c>
      <c r="I92" s="25">
        <v>24995900</v>
      </c>
    </row>
    <row r="93" spans="1:9" ht="63.75" x14ac:dyDescent="0.25">
      <c r="A93" s="13" t="s">
        <v>163</v>
      </c>
      <c r="B93" s="14" t="s">
        <v>159</v>
      </c>
      <c r="C93" s="14" t="s">
        <v>164</v>
      </c>
      <c r="D93" s="15">
        <f t="shared" si="44"/>
        <v>32088500</v>
      </c>
      <c r="E93" s="24">
        <v>2567100</v>
      </c>
      <c r="F93" s="24">
        <v>29521400</v>
      </c>
      <c r="G93" s="24">
        <f t="shared" si="45"/>
        <v>32088499.990000002</v>
      </c>
      <c r="H93" s="24">
        <v>2567099.9900000002</v>
      </c>
      <c r="I93" s="25">
        <v>29521400</v>
      </c>
    </row>
    <row r="94" spans="1:9" ht="51" x14ac:dyDescent="0.25">
      <c r="A94" s="13" t="s">
        <v>165</v>
      </c>
      <c r="B94" s="14" t="s">
        <v>159</v>
      </c>
      <c r="C94" s="14" t="s">
        <v>166</v>
      </c>
      <c r="D94" s="15">
        <f t="shared" si="44"/>
        <v>23616600</v>
      </c>
      <c r="E94" s="24">
        <v>708500</v>
      </c>
      <c r="F94" s="24">
        <v>22908100</v>
      </c>
      <c r="G94" s="24">
        <f t="shared" si="45"/>
        <v>23616600</v>
      </c>
      <c r="H94" s="24">
        <v>708500</v>
      </c>
      <c r="I94" s="25">
        <v>22908100</v>
      </c>
    </row>
    <row r="95" spans="1:9" ht="38.25" x14ac:dyDescent="0.25">
      <c r="A95" s="13" t="s">
        <v>167</v>
      </c>
      <c r="B95" s="14" t="s">
        <v>159</v>
      </c>
      <c r="C95" s="14" t="s">
        <v>168</v>
      </c>
      <c r="D95" s="15">
        <f t="shared" si="44"/>
        <v>5776200</v>
      </c>
      <c r="E95" s="24">
        <v>173300</v>
      </c>
      <c r="F95" s="24">
        <v>5602900</v>
      </c>
      <c r="G95" s="24">
        <f t="shared" si="45"/>
        <v>5776200</v>
      </c>
      <c r="H95" s="24">
        <v>173300</v>
      </c>
      <c r="I95" s="25">
        <v>5602900</v>
      </c>
    </row>
    <row r="96" spans="1:9" ht="25.5" x14ac:dyDescent="0.25">
      <c r="A96" s="13" t="s">
        <v>169</v>
      </c>
      <c r="B96" s="14" t="s">
        <v>159</v>
      </c>
      <c r="C96" s="14" t="s">
        <v>170</v>
      </c>
      <c r="D96" s="15">
        <f t="shared" si="44"/>
        <v>213890</v>
      </c>
      <c r="E96" s="24">
        <v>213890</v>
      </c>
      <c r="F96" s="24">
        <v>0</v>
      </c>
      <c r="G96" s="24">
        <f t="shared" si="45"/>
        <v>0</v>
      </c>
      <c r="H96" s="24">
        <v>0</v>
      </c>
      <c r="I96" s="25">
        <v>0</v>
      </c>
    </row>
    <row r="97" spans="1:9" ht="25.5" x14ac:dyDescent="0.25">
      <c r="A97" s="13" t="s">
        <v>171</v>
      </c>
      <c r="B97" s="14" t="s">
        <v>159</v>
      </c>
      <c r="C97" s="14" t="s">
        <v>172</v>
      </c>
      <c r="D97" s="15">
        <f t="shared" si="44"/>
        <v>17346700</v>
      </c>
      <c r="E97" s="24">
        <v>520400</v>
      </c>
      <c r="F97" s="24">
        <v>16826300</v>
      </c>
      <c r="G97" s="24">
        <f t="shared" si="45"/>
        <v>17346700</v>
      </c>
      <c r="H97" s="24">
        <v>520400</v>
      </c>
      <c r="I97" s="25">
        <v>16826300</v>
      </c>
    </row>
    <row r="98" spans="1:9" ht="25.5" x14ac:dyDescent="0.25">
      <c r="A98" s="13" t="s">
        <v>173</v>
      </c>
      <c r="B98" s="14" t="s">
        <v>159</v>
      </c>
      <c r="C98" s="14" t="s">
        <v>174</v>
      </c>
      <c r="D98" s="15">
        <f t="shared" si="44"/>
        <v>10578950</v>
      </c>
      <c r="E98" s="24">
        <v>528950</v>
      </c>
      <c r="F98" s="24">
        <v>10050000</v>
      </c>
      <c r="G98" s="24">
        <f t="shared" si="45"/>
        <v>10578950</v>
      </c>
      <c r="H98" s="24">
        <v>528950</v>
      </c>
      <c r="I98" s="25">
        <v>10050000</v>
      </c>
    </row>
    <row r="99" spans="1:9" ht="25.5" x14ac:dyDescent="0.25">
      <c r="A99" s="13" t="s">
        <v>175</v>
      </c>
      <c r="B99" s="14" t="s">
        <v>159</v>
      </c>
      <c r="C99" s="14" t="s">
        <v>176</v>
      </c>
      <c r="D99" s="15">
        <f t="shared" si="44"/>
        <v>10855813</v>
      </c>
      <c r="E99" s="24">
        <v>492213</v>
      </c>
      <c r="F99" s="24">
        <v>10363600</v>
      </c>
      <c r="G99" s="24">
        <f t="shared" si="45"/>
        <v>10684123</v>
      </c>
      <c r="H99" s="24">
        <v>320523</v>
      </c>
      <c r="I99" s="25">
        <v>10363600</v>
      </c>
    </row>
    <row r="100" spans="1:9" ht="38.25" x14ac:dyDescent="0.25">
      <c r="A100" s="13" t="s">
        <v>177</v>
      </c>
      <c r="B100" s="14" t="s">
        <v>159</v>
      </c>
      <c r="C100" s="14" t="s">
        <v>178</v>
      </c>
      <c r="D100" s="15">
        <f t="shared" si="44"/>
        <v>40507700</v>
      </c>
      <c r="E100" s="24">
        <v>0</v>
      </c>
      <c r="F100" s="24">
        <v>40507700</v>
      </c>
      <c r="G100" s="24">
        <f t="shared" si="45"/>
        <v>0</v>
      </c>
      <c r="H100" s="24">
        <v>0</v>
      </c>
      <c r="I100" s="25">
        <v>0</v>
      </c>
    </row>
    <row r="101" spans="1:9" ht="38.25" x14ac:dyDescent="0.25">
      <c r="A101" s="13" t="s">
        <v>179</v>
      </c>
      <c r="B101" s="14" t="s">
        <v>159</v>
      </c>
      <c r="C101" s="14" t="s">
        <v>180</v>
      </c>
      <c r="D101" s="15">
        <f t="shared" si="44"/>
        <v>6915800</v>
      </c>
      <c r="E101" s="24">
        <v>0</v>
      </c>
      <c r="F101" s="24">
        <v>6915800</v>
      </c>
      <c r="G101" s="24">
        <f t="shared" si="45"/>
        <v>0</v>
      </c>
      <c r="H101" s="24">
        <v>0</v>
      </c>
      <c r="I101" s="25">
        <v>0</v>
      </c>
    </row>
    <row r="102" spans="1:9" ht="38.25" x14ac:dyDescent="0.25">
      <c r="A102" s="13" t="s">
        <v>181</v>
      </c>
      <c r="B102" s="14" t="s">
        <v>159</v>
      </c>
      <c r="C102" s="14" t="s">
        <v>182</v>
      </c>
      <c r="D102" s="15">
        <f t="shared" si="44"/>
        <v>5551300</v>
      </c>
      <c r="E102" s="24">
        <v>0</v>
      </c>
      <c r="F102" s="24">
        <v>5551300</v>
      </c>
      <c r="G102" s="24">
        <f t="shared" si="45"/>
        <v>0</v>
      </c>
      <c r="H102" s="24">
        <v>0</v>
      </c>
      <c r="I102" s="25">
        <v>0</v>
      </c>
    </row>
    <row r="103" spans="1:9" ht="25.5" x14ac:dyDescent="0.25">
      <c r="A103" s="10" t="s">
        <v>183</v>
      </c>
      <c r="B103" s="11"/>
      <c r="C103" s="11"/>
      <c r="D103" s="12">
        <f>SUM(D104:D106)</f>
        <v>2422960</v>
      </c>
      <c r="E103" s="12">
        <f t="shared" ref="E103:I103" si="46">SUM(E104:E106)</f>
        <v>772960</v>
      </c>
      <c r="F103" s="12">
        <f t="shared" si="46"/>
        <v>1650000</v>
      </c>
      <c r="G103" s="12">
        <f t="shared" si="46"/>
        <v>2422960</v>
      </c>
      <c r="H103" s="12">
        <f t="shared" si="46"/>
        <v>772960</v>
      </c>
      <c r="I103" s="12">
        <f t="shared" si="46"/>
        <v>1650000</v>
      </c>
    </row>
    <row r="104" spans="1:9" x14ac:dyDescent="0.25">
      <c r="A104" s="13" t="s">
        <v>184</v>
      </c>
      <c r="B104" s="14" t="s">
        <v>159</v>
      </c>
      <c r="C104" s="14" t="s">
        <v>185</v>
      </c>
      <c r="D104" s="24">
        <f>SUM(E104:F104)</f>
        <v>435000</v>
      </c>
      <c r="E104" s="24">
        <v>435000</v>
      </c>
      <c r="F104" s="24">
        <v>0</v>
      </c>
      <c r="G104" s="24">
        <f>SUM(H104:I104)</f>
        <v>435000</v>
      </c>
      <c r="H104" s="24">
        <v>435000</v>
      </c>
      <c r="I104" s="25">
        <v>0</v>
      </c>
    </row>
    <row r="105" spans="1:9" ht="38.25" x14ac:dyDescent="0.25">
      <c r="A105" s="13" t="s">
        <v>186</v>
      </c>
      <c r="B105" s="14" t="s">
        <v>159</v>
      </c>
      <c r="C105" s="14" t="s">
        <v>187</v>
      </c>
      <c r="D105" s="24">
        <f t="shared" ref="D105:D106" si="47">SUM(E105:F105)</f>
        <v>542170</v>
      </c>
      <c r="E105" s="24">
        <v>92170</v>
      </c>
      <c r="F105" s="24">
        <v>450000</v>
      </c>
      <c r="G105" s="24">
        <f t="shared" ref="G105:G106" si="48">SUM(H105:I105)</f>
        <v>542170</v>
      </c>
      <c r="H105" s="24">
        <v>92170</v>
      </c>
      <c r="I105" s="25">
        <v>450000</v>
      </c>
    </row>
    <row r="106" spans="1:9" ht="38.25" x14ac:dyDescent="0.25">
      <c r="A106" s="13" t="s">
        <v>188</v>
      </c>
      <c r="B106" s="14" t="s">
        <v>159</v>
      </c>
      <c r="C106" s="14" t="s">
        <v>189</v>
      </c>
      <c r="D106" s="24">
        <f t="shared" si="47"/>
        <v>1445790</v>
      </c>
      <c r="E106" s="24">
        <v>245790</v>
      </c>
      <c r="F106" s="24">
        <v>1200000</v>
      </c>
      <c r="G106" s="24">
        <f t="shared" si="48"/>
        <v>1445790</v>
      </c>
      <c r="H106" s="24">
        <v>245790</v>
      </c>
      <c r="I106" s="25">
        <v>1200000</v>
      </c>
    </row>
    <row r="107" spans="1:9" ht="25.5" x14ac:dyDescent="0.25">
      <c r="A107" s="10" t="s">
        <v>190</v>
      </c>
      <c r="B107" s="11"/>
      <c r="C107" s="11"/>
      <c r="D107" s="12">
        <f>SUM(D108)</f>
        <v>6907220</v>
      </c>
      <c r="E107" s="12">
        <f t="shared" ref="E107:I107" si="49">SUM(E108)</f>
        <v>207220</v>
      </c>
      <c r="F107" s="12">
        <f t="shared" si="49"/>
        <v>6700000</v>
      </c>
      <c r="G107" s="12">
        <f t="shared" si="49"/>
        <v>6907220</v>
      </c>
      <c r="H107" s="12">
        <f t="shared" si="49"/>
        <v>207220</v>
      </c>
      <c r="I107" s="12">
        <f t="shared" si="49"/>
        <v>6700000</v>
      </c>
    </row>
    <row r="108" spans="1:9" ht="76.5" x14ac:dyDescent="0.25">
      <c r="A108" s="13" t="s">
        <v>191</v>
      </c>
      <c r="B108" s="14" t="s">
        <v>159</v>
      </c>
      <c r="C108" s="14" t="s">
        <v>192</v>
      </c>
      <c r="D108" s="15">
        <f>SUM(E108:F108)</f>
        <v>6907220</v>
      </c>
      <c r="E108" s="15">
        <v>207220</v>
      </c>
      <c r="F108" s="15">
        <v>6700000</v>
      </c>
      <c r="G108" s="15">
        <f>SUM(H108:I108)</f>
        <v>6907220</v>
      </c>
      <c r="H108" s="15">
        <v>207220</v>
      </c>
      <c r="I108" s="16">
        <v>6700000</v>
      </c>
    </row>
    <row r="109" spans="1:9" ht="60" x14ac:dyDescent="0.25">
      <c r="A109" s="7" t="s">
        <v>193</v>
      </c>
      <c r="B109" s="8"/>
      <c r="C109" s="8"/>
      <c r="D109" s="9">
        <f>D110+D112+D115</f>
        <v>137856602.09</v>
      </c>
      <c r="E109" s="9">
        <f t="shared" ref="E109:I109" si="50">E110+E112+E115</f>
        <v>9122402.0899999999</v>
      </c>
      <c r="F109" s="9">
        <f t="shared" si="50"/>
        <v>128734200</v>
      </c>
      <c r="G109" s="9">
        <f t="shared" si="50"/>
        <v>119264068.35999998</v>
      </c>
      <c r="H109" s="9">
        <f t="shared" si="50"/>
        <v>8564626.0700000003</v>
      </c>
      <c r="I109" s="9">
        <f t="shared" si="50"/>
        <v>110699442.28999999</v>
      </c>
    </row>
    <row r="110" spans="1:9" ht="25.5" x14ac:dyDescent="0.25">
      <c r="A110" s="10" t="s">
        <v>194</v>
      </c>
      <c r="B110" s="11"/>
      <c r="C110" s="11"/>
      <c r="D110" s="12">
        <f>SUM(D111)</f>
        <v>4861546.4000000004</v>
      </c>
      <c r="E110" s="12">
        <f t="shared" ref="E110:I110" si="51">SUM(E111)</f>
        <v>145846.39999999999</v>
      </c>
      <c r="F110" s="12">
        <f t="shared" si="51"/>
        <v>4715700</v>
      </c>
      <c r="G110" s="12">
        <f t="shared" si="51"/>
        <v>4861546.4000000004</v>
      </c>
      <c r="H110" s="12">
        <f t="shared" si="51"/>
        <v>145846.39999999999</v>
      </c>
      <c r="I110" s="12">
        <f t="shared" si="51"/>
        <v>4715700</v>
      </c>
    </row>
    <row r="111" spans="1:9" ht="89.25" x14ac:dyDescent="0.25">
      <c r="A111" s="13" t="s">
        <v>195</v>
      </c>
      <c r="B111" s="14" t="s">
        <v>196</v>
      </c>
      <c r="C111" s="14" t="s">
        <v>197</v>
      </c>
      <c r="D111" s="15">
        <f>SUM(E111:F111)</f>
        <v>4861546.4000000004</v>
      </c>
      <c r="E111" s="15">
        <v>145846.39999999999</v>
      </c>
      <c r="F111" s="15">
        <v>4715700</v>
      </c>
      <c r="G111" s="15">
        <f>SUM(H111:I111)</f>
        <v>4861546.4000000004</v>
      </c>
      <c r="H111" s="15">
        <v>145846.39999999999</v>
      </c>
      <c r="I111" s="16">
        <v>4715700</v>
      </c>
    </row>
    <row r="112" spans="1:9" ht="38.25" x14ac:dyDescent="0.25">
      <c r="A112" s="10" t="s">
        <v>198</v>
      </c>
      <c r="B112" s="11"/>
      <c r="C112" s="11"/>
      <c r="D112" s="12">
        <f>SUM(D113:D114)</f>
        <v>23278969.079999998</v>
      </c>
      <c r="E112" s="12">
        <f t="shared" ref="E112:I112" si="52">SUM(E113:E114)</f>
        <v>698369.08000000007</v>
      </c>
      <c r="F112" s="12">
        <f t="shared" si="52"/>
        <v>22580600</v>
      </c>
      <c r="G112" s="12">
        <f t="shared" si="52"/>
        <v>14037628.869999999</v>
      </c>
      <c r="H112" s="12">
        <f t="shared" si="52"/>
        <v>421128.87</v>
      </c>
      <c r="I112" s="12">
        <f t="shared" si="52"/>
        <v>13616500</v>
      </c>
    </row>
    <row r="113" spans="1:9" ht="114.75" x14ac:dyDescent="0.25">
      <c r="A113" s="13" t="s">
        <v>199</v>
      </c>
      <c r="B113" s="14" t="s">
        <v>196</v>
      </c>
      <c r="C113" s="14" t="s">
        <v>200</v>
      </c>
      <c r="D113" s="15">
        <f>SUM(E113:F113)</f>
        <v>9241340.2100000009</v>
      </c>
      <c r="E113" s="15">
        <v>277240.21000000002</v>
      </c>
      <c r="F113" s="15">
        <v>8964100</v>
      </c>
      <c r="G113" s="15">
        <f>SUM(H113:I113)</f>
        <v>0</v>
      </c>
      <c r="H113" s="15">
        <v>0</v>
      </c>
      <c r="I113" s="16">
        <v>0</v>
      </c>
    </row>
    <row r="114" spans="1:9" ht="114.75" x14ac:dyDescent="0.25">
      <c r="A114" s="13" t="s">
        <v>201</v>
      </c>
      <c r="B114" s="14" t="s">
        <v>196</v>
      </c>
      <c r="C114" s="14" t="s">
        <v>202</v>
      </c>
      <c r="D114" s="15">
        <f>SUM(E114:F114)</f>
        <v>14037628.869999999</v>
      </c>
      <c r="E114" s="15">
        <v>421128.87</v>
      </c>
      <c r="F114" s="15">
        <v>13616500</v>
      </c>
      <c r="G114" s="15">
        <f>SUM(H114:I114)</f>
        <v>14037628.869999999</v>
      </c>
      <c r="H114" s="15">
        <v>421128.87</v>
      </c>
      <c r="I114" s="16">
        <v>13616500</v>
      </c>
    </row>
    <row r="115" spans="1:9" ht="25.5" x14ac:dyDescent="0.25">
      <c r="A115" s="10" t="s">
        <v>203</v>
      </c>
      <c r="B115" s="11"/>
      <c r="C115" s="11"/>
      <c r="D115" s="12">
        <f>SUM(D116:D121)</f>
        <v>109716086.61</v>
      </c>
      <c r="E115" s="12">
        <f t="shared" ref="E115:I115" si="53">SUM(E116:E121)</f>
        <v>8278186.6099999994</v>
      </c>
      <c r="F115" s="12">
        <f t="shared" si="53"/>
        <v>101437900</v>
      </c>
      <c r="G115" s="12">
        <f t="shared" si="53"/>
        <v>100364893.08999999</v>
      </c>
      <c r="H115" s="12">
        <f t="shared" si="53"/>
        <v>7997650.7999999998</v>
      </c>
      <c r="I115" s="12">
        <f t="shared" si="53"/>
        <v>92367242.289999992</v>
      </c>
    </row>
    <row r="116" spans="1:9" ht="76.5" x14ac:dyDescent="0.25">
      <c r="A116" s="13" t="s">
        <v>204</v>
      </c>
      <c r="B116" s="14" t="s">
        <v>205</v>
      </c>
      <c r="C116" s="14" t="s">
        <v>206</v>
      </c>
      <c r="D116" s="15">
        <f>SUM(E116:F116)</f>
        <v>15024742.27</v>
      </c>
      <c r="E116" s="15">
        <v>450742.27</v>
      </c>
      <c r="F116" s="15">
        <v>14574000</v>
      </c>
      <c r="G116" s="15">
        <f>SUM(H116:I116)</f>
        <v>14812320</v>
      </c>
      <c r="H116" s="15">
        <v>444369.6</v>
      </c>
      <c r="I116" s="16">
        <v>14367950.4</v>
      </c>
    </row>
    <row r="117" spans="1:9" ht="63.75" x14ac:dyDescent="0.25">
      <c r="A117" s="13" t="s">
        <v>207</v>
      </c>
      <c r="B117" s="14" t="s">
        <v>205</v>
      </c>
      <c r="C117" s="14" t="s">
        <v>208</v>
      </c>
      <c r="D117" s="15">
        <f t="shared" ref="D117:D121" si="54">SUM(E117:F117)</f>
        <v>15879381.439999999</v>
      </c>
      <c r="E117" s="15">
        <v>476381.44</v>
      </c>
      <c r="F117" s="15">
        <v>15403000</v>
      </c>
      <c r="G117" s="15">
        <f t="shared" ref="G117:G121" si="55">SUM(H117:I117)</f>
        <v>6740610.1899999995</v>
      </c>
      <c r="H117" s="15">
        <v>202218.3</v>
      </c>
      <c r="I117" s="16">
        <v>6538391.8899999997</v>
      </c>
    </row>
    <row r="118" spans="1:9" ht="89.25" x14ac:dyDescent="0.25">
      <c r="A118" s="13" t="s">
        <v>209</v>
      </c>
      <c r="B118" s="14" t="s">
        <v>205</v>
      </c>
      <c r="C118" s="14" t="s">
        <v>210</v>
      </c>
      <c r="D118" s="15">
        <f t="shared" si="54"/>
        <v>5154639.18</v>
      </c>
      <c r="E118" s="15">
        <v>154639.18</v>
      </c>
      <c r="F118" s="15">
        <v>5000000</v>
      </c>
      <c r="G118" s="15">
        <f t="shared" si="55"/>
        <v>5154639.18</v>
      </c>
      <c r="H118" s="15">
        <v>154639.18</v>
      </c>
      <c r="I118" s="16">
        <v>5000000</v>
      </c>
    </row>
    <row r="119" spans="1:9" ht="102" x14ac:dyDescent="0.25">
      <c r="A119" s="13" t="s">
        <v>211</v>
      </c>
      <c r="B119" s="14" t="s">
        <v>196</v>
      </c>
      <c r="C119" s="14" t="s">
        <v>212</v>
      </c>
      <c r="D119" s="15">
        <f t="shared" si="54"/>
        <v>22409896.91</v>
      </c>
      <c r="E119" s="15">
        <v>672296.91</v>
      </c>
      <c r="F119" s="15">
        <v>21737600</v>
      </c>
      <c r="G119" s="15">
        <f t="shared" si="55"/>
        <v>22409896.91</v>
      </c>
      <c r="H119" s="15">
        <v>672296.91</v>
      </c>
      <c r="I119" s="16">
        <v>21737600</v>
      </c>
    </row>
    <row r="120" spans="1:9" ht="102" x14ac:dyDescent="0.25">
      <c r="A120" s="13" t="s">
        <v>213</v>
      </c>
      <c r="B120" s="14" t="s">
        <v>214</v>
      </c>
      <c r="C120" s="14" t="s">
        <v>215</v>
      </c>
      <c r="D120" s="15">
        <f t="shared" si="54"/>
        <v>46106494.850000001</v>
      </c>
      <c r="E120" s="15">
        <v>1383194.85</v>
      </c>
      <c r="F120" s="15">
        <v>44723300</v>
      </c>
      <c r="G120" s="15">
        <f t="shared" si="55"/>
        <v>46106494.850000001</v>
      </c>
      <c r="H120" s="15">
        <v>1383194.85</v>
      </c>
      <c r="I120" s="16">
        <v>44723300</v>
      </c>
    </row>
    <row r="121" spans="1:9" ht="63.75" x14ac:dyDescent="0.25">
      <c r="A121" s="13" t="s">
        <v>216</v>
      </c>
      <c r="B121" s="14" t="s">
        <v>196</v>
      </c>
      <c r="C121" s="14" t="s">
        <v>217</v>
      </c>
      <c r="D121" s="15">
        <f t="shared" si="54"/>
        <v>5140931.96</v>
      </c>
      <c r="E121" s="15">
        <v>5140931.96</v>
      </c>
      <c r="F121" s="15">
        <v>0</v>
      </c>
      <c r="G121" s="15">
        <f t="shared" si="55"/>
        <v>5140931.96</v>
      </c>
      <c r="H121" s="15">
        <v>5140931.96</v>
      </c>
      <c r="I121" s="16">
        <v>0</v>
      </c>
    </row>
    <row r="122" spans="1:9" ht="30" x14ac:dyDescent="0.25">
      <c r="A122" s="7" t="s">
        <v>218</v>
      </c>
      <c r="B122" s="8"/>
      <c r="C122" s="8"/>
      <c r="D122" s="9">
        <f>SUM(D123)</f>
        <v>124295204.12</v>
      </c>
      <c r="E122" s="9">
        <f t="shared" ref="E122:I122" si="56">SUM(E123)</f>
        <v>688104.12</v>
      </c>
      <c r="F122" s="9">
        <f t="shared" si="56"/>
        <v>123607100</v>
      </c>
      <c r="G122" s="9">
        <f t="shared" si="56"/>
        <v>16364948.449999999</v>
      </c>
      <c r="H122" s="9">
        <f t="shared" si="56"/>
        <v>490948.45</v>
      </c>
      <c r="I122" s="9">
        <f t="shared" si="56"/>
        <v>15874000</v>
      </c>
    </row>
    <row r="123" spans="1:9" ht="38.25" x14ac:dyDescent="0.25">
      <c r="A123" s="10" t="s">
        <v>219</v>
      </c>
      <c r="B123" s="11"/>
      <c r="C123" s="11"/>
      <c r="D123" s="12">
        <f>SUM(D124:D125)</f>
        <v>124295204.12</v>
      </c>
      <c r="E123" s="12">
        <f t="shared" ref="E123:I123" si="57">SUM(E124:E125)</f>
        <v>688104.12</v>
      </c>
      <c r="F123" s="12">
        <f t="shared" si="57"/>
        <v>123607100</v>
      </c>
      <c r="G123" s="12">
        <f t="shared" si="57"/>
        <v>16364948.449999999</v>
      </c>
      <c r="H123" s="12">
        <f t="shared" si="57"/>
        <v>490948.45</v>
      </c>
      <c r="I123" s="12">
        <f t="shared" si="57"/>
        <v>15874000</v>
      </c>
    </row>
    <row r="124" spans="1:9" ht="38.25" x14ac:dyDescent="0.25">
      <c r="A124" s="13" t="s">
        <v>220</v>
      </c>
      <c r="B124" s="14" t="s">
        <v>205</v>
      </c>
      <c r="C124" s="14" t="s">
        <v>221</v>
      </c>
      <c r="D124" s="15">
        <f>SUM(E124:F124)</f>
        <v>4484845.3600000003</v>
      </c>
      <c r="E124" s="15">
        <v>134545.35999999999</v>
      </c>
      <c r="F124" s="15">
        <v>4350300</v>
      </c>
      <c r="G124" s="15">
        <f>SUM(H124:I124)</f>
        <v>4484845.3600000003</v>
      </c>
      <c r="H124" s="15">
        <v>134545.35999999999</v>
      </c>
      <c r="I124" s="16">
        <v>4350300</v>
      </c>
    </row>
    <row r="125" spans="1:9" ht="38.25" x14ac:dyDescent="0.25">
      <c r="A125" s="13" t="s">
        <v>222</v>
      </c>
      <c r="B125" s="14" t="s">
        <v>205</v>
      </c>
      <c r="C125" s="14" t="s">
        <v>223</v>
      </c>
      <c r="D125" s="15">
        <f>SUM(E125:F125)</f>
        <v>119810358.76000001</v>
      </c>
      <c r="E125" s="15">
        <v>553558.76</v>
      </c>
      <c r="F125" s="15">
        <v>119256800</v>
      </c>
      <c r="G125" s="15">
        <f>SUM(H125:I125)</f>
        <v>11880103.09</v>
      </c>
      <c r="H125" s="15">
        <v>356403.09</v>
      </c>
      <c r="I125" s="16">
        <v>11523700</v>
      </c>
    </row>
    <row r="126" spans="1:9" x14ac:dyDescent="0.25">
      <c r="A126" s="7" t="s">
        <v>224</v>
      </c>
      <c r="B126" s="8"/>
      <c r="C126" s="8"/>
      <c r="D126" s="9">
        <f>D127+D139+D146+D150+D158+D164+D172</f>
        <v>1616661201.03</v>
      </c>
      <c r="E126" s="9">
        <f t="shared" ref="E126:I126" si="58">E127+E139+E146+E150+E158+E164+E172</f>
        <v>787920621.25</v>
      </c>
      <c r="F126" s="9">
        <f t="shared" si="58"/>
        <v>828740579.77999997</v>
      </c>
      <c r="G126" s="9">
        <f t="shared" si="58"/>
        <v>988931451.75999999</v>
      </c>
      <c r="H126" s="9">
        <f t="shared" si="58"/>
        <v>361122871.92000002</v>
      </c>
      <c r="I126" s="9">
        <f t="shared" si="58"/>
        <v>627808579.83999991</v>
      </c>
    </row>
    <row r="127" spans="1:9" ht="25.5" x14ac:dyDescent="0.25">
      <c r="A127" s="10" t="s">
        <v>225</v>
      </c>
      <c r="B127" s="11"/>
      <c r="C127" s="11"/>
      <c r="D127" s="12">
        <f>SUM(D128:D138)</f>
        <v>1317765874</v>
      </c>
      <c r="E127" s="12">
        <f t="shared" ref="E127:I127" si="59">SUM(E128:E138)</f>
        <v>662259194.22000003</v>
      </c>
      <c r="F127" s="12">
        <f t="shared" si="59"/>
        <v>655506679.77999997</v>
      </c>
      <c r="G127" s="12">
        <f t="shared" si="59"/>
        <v>730603371.58999991</v>
      </c>
      <c r="H127" s="12">
        <f t="shared" si="59"/>
        <v>254608910.28000003</v>
      </c>
      <c r="I127" s="12">
        <f t="shared" si="59"/>
        <v>475994461.31</v>
      </c>
    </row>
    <row r="128" spans="1:9" ht="25.5" x14ac:dyDescent="0.25">
      <c r="A128" s="13" t="s">
        <v>21</v>
      </c>
      <c r="B128" s="14" t="s">
        <v>42</v>
      </c>
      <c r="C128" s="14" t="s">
        <v>226</v>
      </c>
      <c r="D128" s="15">
        <f>SUM(E128:F128)</f>
        <v>12992900</v>
      </c>
      <c r="E128" s="15">
        <v>12992900</v>
      </c>
      <c r="F128" s="15">
        <v>0</v>
      </c>
      <c r="G128" s="15">
        <f>SUM(H128:I128)</f>
        <v>12492800</v>
      </c>
      <c r="H128" s="15">
        <v>12492800</v>
      </c>
      <c r="I128" s="16">
        <v>0</v>
      </c>
    </row>
    <row r="129" spans="1:9" ht="25.5" x14ac:dyDescent="0.25">
      <c r="A129" s="13" t="s">
        <v>76</v>
      </c>
      <c r="B129" s="14" t="s">
        <v>72</v>
      </c>
      <c r="C129" s="14" t="s">
        <v>227</v>
      </c>
      <c r="D129" s="15">
        <f t="shared" ref="D129:D138" si="60">SUM(E129:F129)</f>
        <v>387895995</v>
      </c>
      <c r="E129" s="15">
        <v>387895995</v>
      </c>
      <c r="F129" s="15">
        <v>0</v>
      </c>
      <c r="G129" s="15">
        <f t="shared" ref="G129:G138" si="61">SUM(H129:I129)</f>
        <v>32657744.530000001</v>
      </c>
      <c r="H129" s="15">
        <v>32657744.530000001</v>
      </c>
      <c r="I129" s="16">
        <v>0</v>
      </c>
    </row>
    <row r="130" spans="1:9" ht="25.5" x14ac:dyDescent="0.25">
      <c r="A130" s="13" t="s">
        <v>76</v>
      </c>
      <c r="B130" s="14" t="s">
        <v>42</v>
      </c>
      <c r="C130" s="14" t="s">
        <v>227</v>
      </c>
      <c r="D130" s="15">
        <f t="shared" si="60"/>
        <v>360951400</v>
      </c>
      <c r="E130" s="15">
        <v>36645420.219999999</v>
      </c>
      <c r="F130" s="15">
        <v>324305979.77999997</v>
      </c>
      <c r="G130" s="15">
        <f t="shared" si="61"/>
        <v>221351400</v>
      </c>
      <c r="H130" s="15">
        <v>36645420.219999999</v>
      </c>
      <c r="I130" s="16">
        <v>184705979.78</v>
      </c>
    </row>
    <row r="131" spans="1:9" ht="140.25" x14ac:dyDescent="0.25">
      <c r="A131" s="13" t="s">
        <v>228</v>
      </c>
      <c r="B131" s="14" t="s">
        <v>42</v>
      </c>
      <c r="C131" s="14" t="s">
        <v>229</v>
      </c>
      <c r="D131" s="15">
        <f t="shared" si="60"/>
        <v>63658660</v>
      </c>
      <c r="E131" s="24">
        <v>1909760</v>
      </c>
      <c r="F131" s="24">
        <v>61748900</v>
      </c>
      <c r="G131" s="15">
        <f t="shared" si="61"/>
        <v>54352560.850000001</v>
      </c>
      <c r="H131" s="15">
        <v>1630577.02</v>
      </c>
      <c r="I131" s="16">
        <v>52721983.829999998</v>
      </c>
    </row>
    <row r="132" spans="1:9" ht="114.75" x14ac:dyDescent="0.25">
      <c r="A132" s="13" t="s">
        <v>230</v>
      </c>
      <c r="B132" s="14" t="s">
        <v>42</v>
      </c>
      <c r="C132" s="14" t="s">
        <v>231</v>
      </c>
      <c r="D132" s="15">
        <f t="shared" si="60"/>
        <v>21357114</v>
      </c>
      <c r="E132" s="15">
        <v>640714</v>
      </c>
      <c r="F132" s="15">
        <v>20716400</v>
      </c>
      <c r="G132" s="15">
        <f t="shared" si="61"/>
        <v>20453313.300000001</v>
      </c>
      <c r="H132" s="15">
        <v>613599.94999999995</v>
      </c>
      <c r="I132" s="16">
        <v>19839713.350000001</v>
      </c>
    </row>
    <row r="133" spans="1:9" ht="102" x14ac:dyDescent="0.25">
      <c r="A133" s="13" t="s">
        <v>232</v>
      </c>
      <c r="B133" s="14" t="s">
        <v>42</v>
      </c>
      <c r="C133" s="14" t="s">
        <v>233</v>
      </c>
      <c r="D133" s="15">
        <f t="shared" si="60"/>
        <v>6000000</v>
      </c>
      <c r="E133" s="15">
        <v>1020000</v>
      </c>
      <c r="F133" s="15">
        <v>4980000</v>
      </c>
      <c r="G133" s="15">
        <f t="shared" si="61"/>
        <v>1000000</v>
      </c>
      <c r="H133" s="15">
        <v>170000</v>
      </c>
      <c r="I133" s="16">
        <v>830000</v>
      </c>
    </row>
    <row r="134" spans="1:9" ht="51" x14ac:dyDescent="0.25">
      <c r="A134" s="13" t="s">
        <v>234</v>
      </c>
      <c r="B134" s="14" t="s">
        <v>72</v>
      </c>
      <c r="C134" s="14" t="s">
        <v>235</v>
      </c>
      <c r="D134" s="15">
        <f t="shared" si="60"/>
        <v>293681205</v>
      </c>
      <c r="E134" s="15">
        <v>49925805</v>
      </c>
      <c r="F134" s="15">
        <v>243755400</v>
      </c>
      <c r="G134" s="15">
        <f t="shared" si="61"/>
        <v>262526246.37</v>
      </c>
      <c r="H134" s="15">
        <v>44629462.020000003</v>
      </c>
      <c r="I134" s="16">
        <v>217896784.34999999</v>
      </c>
    </row>
    <row r="135" spans="1:9" ht="89.25" x14ac:dyDescent="0.25">
      <c r="A135" s="13" t="s">
        <v>236</v>
      </c>
      <c r="B135" s="14" t="s">
        <v>42</v>
      </c>
      <c r="C135" s="14" t="s">
        <v>237</v>
      </c>
      <c r="D135" s="15">
        <f t="shared" si="60"/>
        <v>910000</v>
      </c>
      <c r="E135" s="15">
        <v>910000</v>
      </c>
      <c r="F135" s="15">
        <v>0</v>
      </c>
      <c r="G135" s="15">
        <f t="shared" si="61"/>
        <v>910000</v>
      </c>
      <c r="H135" s="15">
        <v>910000</v>
      </c>
      <c r="I135" s="16">
        <v>0</v>
      </c>
    </row>
    <row r="136" spans="1:9" ht="63.75" x14ac:dyDescent="0.25">
      <c r="A136" s="13" t="s">
        <v>238</v>
      </c>
      <c r="B136" s="14" t="s">
        <v>42</v>
      </c>
      <c r="C136" s="14" t="s">
        <v>239</v>
      </c>
      <c r="D136" s="15">
        <f t="shared" si="60"/>
        <v>150578300</v>
      </c>
      <c r="E136" s="15">
        <v>150578300</v>
      </c>
      <c r="F136" s="15">
        <v>0</v>
      </c>
      <c r="G136" s="15">
        <f t="shared" si="61"/>
        <v>105678500</v>
      </c>
      <c r="H136" s="15">
        <v>105678500</v>
      </c>
      <c r="I136" s="16">
        <v>0</v>
      </c>
    </row>
    <row r="137" spans="1:9" ht="38.25" x14ac:dyDescent="0.25">
      <c r="A137" s="13" t="s">
        <v>240</v>
      </c>
      <c r="B137" s="14" t="s">
        <v>42</v>
      </c>
      <c r="C137" s="14" t="s">
        <v>241</v>
      </c>
      <c r="D137" s="15">
        <f t="shared" si="60"/>
        <v>10663600</v>
      </c>
      <c r="E137" s="15">
        <v>10663600</v>
      </c>
      <c r="F137" s="15">
        <v>0</v>
      </c>
      <c r="G137" s="15">
        <f t="shared" si="61"/>
        <v>10661279.609999999</v>
      </c>
      <c r="H137" s="15">
        <v>10661279.609999999</v>
      </c>
      <c r="I137" s="16">
        <v>0</v>
      </c>
    </row>
    <row r="138" spans="1:9" ht="25.5" x14ac:dyDescent="0.25">
      <c r="A138" s="13" t="s">
        <v>242</v>
      </c>
      <c r="B138" s="14" t="s">
        <v>42</v>
      </c>
      <c r="C138" s="14" t="s">
        <v>243</v>
      </c>
      <c r="D138" s="15">
        <f t="shared" si="60"/>
        <v>9076700</v>
      </c>
      <c r="E138" s="15">
        <v>9076700</v>
      </c>
      <c r="F138" s="15">
        <v>0</v>
      </c>
      <c r="G138" s="15">
        <f t="shared" si="61"/>
        <v>8519526.9299999997</v>
      </c>
      <c r="H138" s="15">
        <v>8519526.9299999997</v>
      </c>
      <c r="I138" s="16">
        <v>0</v>
      </c>
    </row>
    <row r="139" spans="1:9" ht="25.5" x14ac:dyDescent="0.25">
      <c r="A139" s="10" t="s">
        <v>244</v>
      </c>
      <c r="B139" s="11"/>
      <c r="C139" s="11"/>
      <c r="D139" s="12">
        <f>SUM(D140:D145)</f>
        <v>50432498</v>
      </c>
      <c r="E139" s="12">
        <f t="shared" ref="E139:I139" si="62">SUM(E140:E145)</f>
        <v>40616198</v>
      </c>
      <c r="F139" s="12">
        <f t="shared" si="62"/>
        <v>9816300</v>
      </c>
      <c r="G139" s="12">
        <f t="shared" si="62"/>
        <v>45835031.840000004</v>
      </c>
      <c r="H139" s="12">
        <f t="shared" si="62"/>
        <v>36112813.950000003</v>
      </c>
      <c r="I139" s="12">
        <f t="shared" si="62"/>
        <v>9722217.8900000006</v>
      </c>
    </row>
    <row r="140" spans="1:9" ht="25.5" x14ac:dyDescent="0.25">
      <c r="A140" s="13" t="s">
        <v>21</v>
      </c>
      <c r="B140" s="14" t="s">
        <v>42</v>
      </c>
      <c r="C140" s="14" t="s">
        <v>245</v>
      </c>
      <c r="D140" s="15">
        <f>SUM(E140:F140)</f>
        <v>15786700</v>
      </c>
      <c r="E140" s="15">
        <v>15786700</v>
      </c>
      <c r="F140" s="15">
        <v>0</v>
      </c>
      <c r="G140" s="15">
        <f>SUM(H140:I140)</f>
        <v>15028000</v>
      </c>
      <c r="H140" s="15">
        <v>15028000</v>
      </c>
      <c r="I140" s="16">
        <v>0</v>
      </c>
    </row>
    <row r="141" spans="1:9" ht="38.25" x14ac:dyDescent="0.25">
      <c r="A141" s="13" t="s">
        <v>246</v>
      </c>
      <c r="B141" s="14" t="s">
        <v>42</v>
      </c>
      <c r="C141" s="14" t="s">
        <v>247</v>
      </c>
      <c r="D141" s="15">
        <f>SUM(E141:F141)</f>
        <v>750000</v>
      </c>
      <c r="E141" s="15">
        <v>750000</v>
      </c>
      <c r="F141" s="15">
        <v>0</v>
      </c>
      <c r="G141" s="15">
        <f t="shared" ref="G141:G145" si="63">SUM(H141:I141)</f>
        <v>725125.73</v>
      </c>
      <c r="H141" s="15">
        <v>725125.73</v>
      </c>
      <c r="I141" s="16">
        <v>0</v>
      </c>
    </row>
    <row r="142" spans="1:9" ht="38.25" x14ac:dyDescent="0.25">
      <c r="A142" s="13" t="s">
        <v>248</v>
      </c>
      <c r="B142" s="14" t="s">
        <v>42</v>
      </c>
      <c r="C142" s="14" t="s">
        <v>249</v>
      </c>
      <c r="D142" s="15">
        <f t="shared" ref="D142:D145" si="64">SUM(E142:F142)</f>
        <v>10948400</v>
      </c>
      <c r="E142" s="15">
        <v>10948400</v>
      </c>
      <c r="F142" s="15">
        <v>0</v>
      </c>
      <c r="G142" s="15">
        <f t="shared" si="63"/>
        <v>9459000</v>
      </c>
      <c r="H142" s="15">
        <v>9459000</v>
      </c>
      <c r="I142" s="16">
        <v>0</v>
      </c>
    </row>
    <row r="143" spans="1:9" ht="25.5" x14ac:dyDescent="0.25">
      <c r="A143" s="13" t="s">
        <v>250</v>
      </c>
      <c r="B143" s="14" t="s">
        <v>42</v>
      </c>
      <c r="C143" s="14" t="s">
        <v>251</v>
      </c>
      <c r="D143" s="15">
        <f t="shared" si="64"/>
        <v>12827500</v>
      </c>
      <c r="E143" s="15">
        <v>12827500</v>
      </c>
      <c r="F143" s="15">
        <v>0</v>
      </c>
      <c r="G143" s="15">
        <f t="shared" si="63"/>
        <v>10600000</v>
      </c>
      <c r="H143" s="15">
        <v>10600000</v>
      </c>
      <c r="I143" s="16">
        <v>0</v>
      </c>
    </row>
    <row r="144" spans="1:9" ht="76.5" x14ac:dyDescent="0.25">
      <c r="A144" s="13" t="s">
        <v>252</v>
      </c>
      <c r="B144" s="14" t="s">
        <v>42</v>
      </c>
      <c r="C144" s="14" t="s">
        <v>253</v>
      </c>
      <c r="D144" s="15">
        <f t="shared" si="64"/>
        <v>7663609</v>
      </c>
      <c r="E144" s="24">
        <v>229909</v>
      </c>
      <c r="F144" s="24">
        <v>7433700</v>
      </c>
      <c r="G144" s="15">
        <f t="shared" si="63"/>
        <v>7566617.1099999994</v>
      </c>
      <c r="H144" s="15">
        <v>226999.22</v>
      </c>
      <c r="I144" s="16">
        <v>7339617.8899999997</v>
      </c>
    </row>
    <row r="145" spans="1:9" ht="102" x14ac:dyDescent="0.25">
      <c r="A145" s="13" t="s">
        <v>254</v>
      </c>
      <c r="B145" s="14" t="s">
        <v>42</v>
      </c>
      <c r="C145" s="14" t="s">
        <v>255</v>
      </c>
      <c r="D145" s="15">
        <f t="shared" si="64"/>
        <v>2456289</v>
      </c>
      <c r="E145" s="15">
        <v>73689</v>
      </c>
      <c r="F145" s="15">
        <v>2382600</v>
      </c>
      <c r="G145" s="15">
        <f t="shared" si="63"/>
        <v>2456289</v>
      </c>
      <c r="H145" s="15">
        <v>73689</v>
      </c>
      <c r="I145" s="16">
        <v>2382600</v>
      </c>
    </row>
    <row r="146" spans="1:9" ht="25.5" x14ac:dyDescent="0.25">
      <c r="A146" s="10" t="s">
        <v>256</v>
      </c>
      <c r="B146" s="11"/>
      <c r="C146" s="11"/>
      <c r="D146" s="12">
        <f>SUM(D147:D149)</f>
        <v>151538977</v>
      </c>
      <c r="E146" s="12">
        <f t="shared" ref="E146:I146" si="65">SUM(E147:E149)</f>
        <v>24399377</v>
      </c>
      <c r="F146" s="12">
        <f t="shared" si="65"/>
        <v>127139600</v>
      </c>
      <c r="G146" s="12">
        <f t="shared" si="65"/>
        <v>148888343.57999998</v>
      </c>
      <c r="H146" s="12">
        <f t="shared" si="65"/>
        <v>22238431.990000002</v>
      </c>
      <c r="I146" s="12">
        <f t="shared" si="65"/>
        <v>126649911.59</v>
      </c>
    </row>
    <row r="147" spans="1:9" ht="25.5" x14ac:dyDescent="0.25">
      <c r="A147" s="13" t="s">
        <v>21</v>
      </c>
      <c r="B147" s="14" t="s">
        <v>42</v>
      </c>
      <c r="C147" s="14" t="s">
        <v>257</v>
      </c>
      <c r="D147" s="15">
        <f>SUM(E147:F147)</f>
        <v>2809800</v>
      </c>
      <c r="E147" s="15">
        <v>2809800</v>
      </c>
      <c r="F147" s="15">
        <v>0</v>
      </c>
      <c r="G147" s="15">
        <f>SUM(H147:I147)</f>
        <v>2749000</v>
      </c>
      <c r="H147" s="15">
        <v>2749000</v>
      </c>
      <c r="I147" s="16">
        <v>0</v>
      </c>
    </row>
    <row r="148" spans="1:9" ht="25.5" x14ac:dyDescent="0.25">
      <c r="A148" s="13" t="s">
        <v>258</v>
      </c>
      <c r="B148" s="14" t="s">
        <v>42</v>
      </c>
      <c r="C148" s="14" t="s">
        <v>259</v>
      </c>
      <c r="D148" s="15">
        <f t="shared" ref="D148:D149" si="66">SUM(E148:F148)</f>
        <v>17657424</v>
      </c>
      <c r="E148" s="15">
        <v>17657424</v>
      </c>
      <c r="F148" s="15">
        <v>0</v>
      </c>
      <c r="G148" s="15">
        <f t="shared" ref="G148:G149" si="67">SUM(H148:I148)</f>
        <v>15572424</v>
      </c>
      <c r="H148" s="15">
        <v>15572424</v>
      </c>
      <c r="I148" s="16">
        <v>0</v>
      </c>
    </row>
    <row r="149" spans="1:9" ht="63.75" x14ac:dyDescent="0.25">
      <c r="A149" s="13" t="s">
        <v>260</v>
      </c>
      <c r="B149" s="14" t="s">
        <v>42</v>
      </c>
      <c r="C149" s="14" t="s">
        <v>261</v>
      </c>
      <c r="D149" s="15">
        <f t="shared" si="66"/>
        <v>131071753</v>
      </c>
      <c r="E149" s="15">
        <v>3932153</v>
      </c>
      <c r="F149" s="15">
        <v>127139600</v>
      </c>
      <c r="G149" s="15">
        <f t="shared" si="67"/>
        <v>130566919.58</v>
      </c>
      <c r="H149" s="15">
        <v>3917007.99</v>
      </c>
      <c r="I149" s="16">
        <v>126649911.59</v>
      </c>
    </row>
    <row r="150" spans="1:9" ht="25.5" x14ac:dyDescent="0.25">
      <c r="A150" s="10" t="s">
        <v>262</v>
      </c>
      <c r="B150" s="11"/>
      <c r="C150" s="11"/>
      <c r="D150" s="12">
        <f>SUM(D151:D157)</f>
        <v>40704552.030000001</v>
      </c>
      <c r="E150" s="12">
        <f t="shared" ref="E150:I150" si="68">SUM(E151:E157)</f>
        <v>40704552.030000001</v>
      </c>
      <c r="F150" s="12">
        <f t="shared" si="68"/>
        <v>0</v>
      </c>
      <c r="G150" s="12">
        <f t="shared" si="68"/>
        <v>34500314.799999997</v>
      </c>
      <c r="H150" s="12">
        <f t="shared" si="68"/>
        <v>34500314.799999997</v>
      </c>
      <c r="I150" s="12">
        <f t="shared" si="68"/>
        <v>0</v>
      </c>
    </row>
    <row r="151" spans="1:9" ht="76.5" x14ac:dyDescent="0.25">
      <c r="A151" s="13" t="s">
        <v>263</v>
      </c>
      <c r="B151" s="14" t="s">
        <v>42</v>
      </c>
      <c r="C151" s="14" t="s">
        <v>264</v>
      </c>
      <c r="D151" s="15">
        <f>SUM(E151:F151)</f>
        <v>1370000</v>
      </c>
      <c r="E151" s="15">
        <v>1370000</v>
      </c>
      <c r="F151" s="15">
        <v>0</v>
      </c>
      <c r="G151" s="15">
        <f>SUM(H151:I151)</f>
        <v>1370000</v>
      </c>
      <c r="H151" s="15">
        <v>1370000</v>
      </c>
      <c r="I151" s="16">
        <v>0</v>
      </c>
    </row>
    <row r="152" spans="1:9" ht="25.5" x14ac:dyDescent="0.25">
      <c r="A152" s="13" t="s">
        <v>21</v>
      </c>
      <c r="B152" s="14" t="s">
        <v>42</v>
      </c>
      <c r="C152" s="14" t="s">
        <v>265</v>
      </c>
      <c r="D152" s="15">
        <f t="shared" ref="D152:D157" si="69">SUM(E152:F152)</f>
        <v>16542200</v>
      </c>
      <c r="E152" s="15">
        <v>16542200</v>
      </c>
      <c r="F152" s="15">
        <v>0</v>
      </c>
      <c r="G152" s="15">
        <f t="shared" ref="G152:G157" si="70">SUM(H152:I152)</f>
        <v>14662200</v>
      </c>
      <c r="H152" s="15">
        <v>14662200</v>
      </c>
      <c r="I152" s="16">
        <v>0</v>
      </c>
    </row>
    <row r="153" spans="1:9" ht="38.25" x14ac:dyDescent="0.25">
      <c r="A153" s="13" t="s">
        <v>246</v>
      </c>
      <c r="B153" s="14" t="s">
        <v>42</v>
      </c>
      <c r="C153" s="14" t="s">
        <v>266</v>
      </c>
      <c r="D153" s="15">
        <f t="shared" si="69"/>
        <v>4374900.03</v>
      </c>
      <c r="E153" s="15">
        <v>4374900.03</v>
      </c>
      <c r="F153" s="15">
        <v>0</v>
      </c>
      <c r="G153" s="15">
        <f t="shared" si="70"/>
        <v>50662.8</v>
      </c>
      <c r="H153" s="15">
        <v>50662.8</v>
      </c>
      <c r="I153" s="16">
        <v>0</v>
      </c>
    </row>
    <row r="154" spans="1:9" ht="63.75" x14ac:dyDescent="0.25">
      <c r="A154" s="13" t="s">
        <v>267</v>
      </c>
      <c r="B154" s="14" t="s">
        <v>42</v>
      </c>
      <c r="C154" s="14" t="s">
        <v>268</v>
      </c>
      <c r="D154" s="15">
        <f t="shared" si="69"/>
        <v>744300</v>
      </c>
      <c r="E154" s="15">
        <v>744300</v>
      </c>
      <c r="F154" s="15">
        <v>0</v>
      </c>
      <c r="G154" s="15">
        <f t="shared" si="70"/>
        <v>744300</v>
      </c>
      <c r="H154" s="15">
        <v>744300</v>
      </c>
      <c r="I154" s="16">
        <v>0</v>
      </c>
    </row>
    <row r="155" spans="1:9" ht="63.75" x14ac:dyDescent="0.25">
      <c r="A155" s="13" t="s">
        <v>269</v>
      </c>
      <c r="B155" s="14" t="s">
        <v>42</v>
      </c>
      <c r="C155" s="14" t="s">
        <v>270</v>
      </c>
      <c r="D155" s="15">
        <f t="shared" si="69"/>
        <v>3650000</v>
      </c>
      <c r="E155" s="15">
        <v>3650000</v>
      </c>
      <c r="F155" s="15">
        <v>0</v>
      </c>
      <c r="G155" s="15">
        <f t="shared" si="70"/>
        <v>3650000</v>
      </c>
      <c r="H155" s="15">
        <v>3650000</v>
      </c>
      <c r="I155" s="16">
        <v>0</v>
      </c>
    </row>
    <row r="156" spans="1:9" ht="25.5" x14ac:dyDescent="0.25">
      <c r="A156" s="13" t="s">
        <v>271</v>
      </c>
      <c r="B156" s="14" t="s">
        <v>42</v>
      </c>
      <c r="C156" s="14" t="s">
        <v>272</v>
      </c>
      <c r="D156" s="15">
        <f t="shared" si="69"/>
        <v>5566000</v>
      </c>
      <c r="E156" s="15">
        <v>5566000</v>
      </c>
      <c r="F156" s="15">
        <v>0</v>
      </c>
      <c r="G156" s="15">
        <f t="shared" si="70"/>
        <v>5566000</v>
      </c>
      <c r="H156" s="15">
        <v>5566000</v>
      </c>
      <c r="I156" s="16">
        <v>0</v>
      </c>
    </row>
    <row r="157" spans="1:9" ht="38.25" x14ac:dyDescent="0.25">
      <c r="A157" s="13" t="s">
        <v>273</v>
      </c>
      <c r="B157" s="14" t="s">
        <v>42</v>
      </c>
      <c r="C157" s="14" t="s">
        <v>274</v>
      </c>
      <c r="D157" s="15">
        <f t="shared" si="69"/>
        <v>8457152</v>
      </c>
      <c r="E157" s="15">
        <v>8457152</v>
      </c>
      <c r="F157" s="15">
        <v>0</v>
      </c>
      <c r="G157" s="15">
        <f t="shared" si="70"/>
        <v>8457152</v>
      </c>
      <c r="H157" s="15">
        <v>8457152</v>
      </c>
      <c r="I157" s="16">
        <v>0</v>
      </c>
    </row>
    <row r="158" spans="1:9" ht="25.5" x14ac:dyDescent="0.25">
      <c r="A158" s="10" t="s">
        <v>275</v>
      </c>
      <c r="B158" s="11"/>
      <c r="C158" s="11"/>
      <c r="D158" s="12">
        <f>SUM(D159:D163)</f>
        <v>9096800</v>
      </c>
      <c r="E158" s="12">
        <f t="shared" ref="E158:I158" si="71">SUM(E159:E163)</f>
        <v>9096800</v>
      </c>
      <c r="F158" s="12">
        <f t="shared" si="71"/>
        <v>0</v>
      </c>
      <c r="G158" s="12">
        <f t="shared" si="71"/>
        <v>6293794.8999999994</v>
      </c>
      <c r="H158" s="12">
        <f t="shared" si="71"/>
        <v>6293794.8999999994</v>
      </c>
      <c r="I158" s="12">
        <f t="shared" si="71"/>
        <v>0</v>
      </c>
    </row>
    <row r="159" spans="1:9" ht="25.5" x14ac:dyDescent="0.25">
      <c r="A159" s="13" t="s">
        <v>21</v>
      </c>
      <c r="B159" s="14" t="s">
        <v>276</v>
      </c>
      <c r="C159" s="14" t="s">
        <v>277</v>
      </c>
      <c r="D159" s="15">
        <f>SUM(E159:F159)</f>
        <v>3366000</v>
      </c>
      <c r="E159" s="15">
        <v>3366000</v>
      </c>
      <c r="F159" s="15">
        <v>0</v>
      </c>
      <c r="G159" s="15">
        <f>SUM(H159:I159)</f>
        <v>2771170</v>
      </c>
      <c r="H159" s="15">
        <v>2771170</v>
      </c>
      <c r="I159" s="16">
        <v>0</v>
      </c>
    </row>
    <row r="160" spans="1:9" ht="51" x14ac:dyDescent="0.25">
      <c r="A160" s="13" t="s">
        <v>278</v>
      </c>
      <c r="B160" s="14" t="s">
        <v>276</v>
      </c>
      <c r="C160" s="14" t="s">
        <v>279</v>
      </c>
      <c r="D160" s="15">
        <f t="shared" ref="D160:D163" si="72">SUM(E160:F160)</f>
        <v>270000</v>
      </c>
      <c r="E160" s="15">
        <v>270000</v>
      </c>
      <c r="F160" s="15">
        <v>0</v>
      </c>
      <c r="G160" s="15">
        <f t="shared" ref="G160:G163" si="73">SUM(H160:I160)</f>
        <v>101267.6</v>
      </c>
      <c r="H160" s="15">
        <v>101267.6</v>
      </c>
      <c r="I160" s="16">
        <v>0</v>
      </c>
    </row>
    <row r="161" spans="1:9" ht="38.25" x14ac:dyDescent="0.25">
      <c r="A161" s="13" t="s">
        <v>280</v>
      </c>
      <c r="B161" s="14" t="s">
        <v>42</v>
      </c>
      <c r="C161" s="14" t="s">
        <v>281</v>
      </c>
      <c r="D161" s="15">
        <f t="shared" si="72"/>
        <v>2945800</v>
      </c>
      <c r="E161" s="15">
        <v>2945800</v>
      </c>
      <c r="F161" s="15">
        <v>0</v>
      </c>
      <c r="G161" s="15">
        <f t="shared" si="73"/>
        <v>2519500</v>
      </c>
      <c r="H161" s="15">
        <v>2519500</v>
      </c>
      <c r="I161" s="16">
        <v>0</v>
      </c>
    </row>
    <row r="162" spans="1:9" ht="38.25" x14ac:dyDescent="0.25">
      <c r="A162" s="13" t="s">
        <v>282</v>
      </c>
      <c r="B162" s="14" t="s">
        <v>276</v>
      </c>
      <c r="C162" s="14" t="s">
        <v>283</v>
      </c>
      <c r="D162" s="15">
        <f t="shared" si="72"/>
        <v>2245000</v>
      </c>
      <c r="E162" s="15">
        <v>2245000</v>
      </c>
      <c r="F162" s="15">
        <v>0</v>
      </c>
      <c r="G162" s="15">
        <f t="shared" si="73"/>
        <v>901857.3</v>
      </c>
      <c r="H162" s="15">
        <v>901857.3</v>
      </c>
      <c r="I162" s="16">
        <v>0</v>
      </c>
    </row>
    <row r="163" spans="1:9" ht="38.25" x14ac:dyDescent="0.25">
      <c r="A163" s="13" t="s">
        <v>284</v>
      </c>
      <c r="B163" s="14" t="s">
        <v>276</v>
      </c>
      <c r="C163" s="14" t="s">
        <v>285</v>
      </c>
      <c r="D163" s="15">
        <f t="shared" si="72"/>
        <v>270000</v>
      </c>
      <c r="E163" s="15">
        <v>270000</v>
      </c>
      <c r="F163" s="15">
        <v>0</v>
      </c>
      <c r="G163" s="15">
        <f t="shared" si="73"/>
        <v>0</v>
      </c>
      <c r="H163" s="15">
        <v>0</v>
      </c>
      <c r="I163" s="16">
        <v>0</v>
      </c>
    </row>
    <row r="164" spans="1:9" ht="38.25" x14ac:dyDescent="0.25">
      <c r="A164" s="10" t="s">
        <v>286</v>
      </c>
      <c r="B164" s="11"/>
      <c r="C164" s="11"/>
      <c r="D164" s="12">
        <f>SUM(D165:D171)</f>
        <v>43622500</v>
      </c>
      <c r="E164" s="12">
        <f t="shared" ref="E164:I164" si="74">SUM(E165:E171)</f>
        <v>7344500</v>
      </c>
      <c r="F164" s="12">
        <f t="shared" si="74"/>
        <v>36278000</v>
      </c>
      <c r="G164" s="12">
        <f t="shared" si="74"/>
        <v>19699178.960000001</v>
      </c>
      <c r="H164" s="12">
        <f t="shared" si="74"/>
        <v>4257189.91</v>
      </c>
      <c r="I164" s="12">
        <f t="shared" si="74"/>
        <v>15441989.050000001</v>
      </c>
    </row>
    <row r="165" spans="1:9" ht="63.75" x14ac:dyDescent="0.25">
      <c r="A165" s="13" t="s">
        <v>287</v>
      </c>
      <c r="B165" s="14" t="s">
        <v>42</v>
      </c>
      <c r="C165" s="14" t="s">
        <v>288</v>
      </c>
      <c r="D165" s="15">
        <f>SUM(E165:F165)</f>
        <v>11712100</v>
      </c>
      <c r="E165" s="24">
        <v>351400</v>
      </c>
      <c r="F165" s="24">
        <v>11360700</v>
      </c>
      <c r="G165" s="15">
        <f>SUM(H165:I165)</f>
        <v>5526838.6399999997</v>
      </c>
      <c r="H165" s="15">
        <v>165822.64000000001</v>
      </c>
      <c r="I165" s="16">
        <v>5361016</v>
      </c>
    </row>
    <row r="166" spans="1:9" ht="25.5" x14ac:dyDescent="0.25">
      <c r="A166" s="13" t="s">
        <v>289</v>
      </c>
      <c r="B166" s="14" t="s">
        <v>276</v>
      </c>
      <c r="C166" s="14" t="s">
        <v>290</v>
      </c>
      <c r="D166" s="15">
        <f t="shared" ref="D166:D171" si="75">SUM(E166:F166)</f>
        <v>2502500</v>
      </c>
      <c r="E166" s="15">
        <v>2502500</v>
      </c>
      <c r="F166" s="15">
        <v>0</v>
      </c>
      <c r="G166" s="15">
        <f t="shared" ref="G166:G171" si="76">SUM(H166:I166)</f>
        <v>939736.3</v>
      </c>
      <c r="H166" s="15">
        <v>939736.3</v>
      </c>
      <c r="I166" s="16">
        <v>0</v>
      </c>
    </row>
    <row r="167" spans="1:9" ht="38.25" x14ac:dyDescent="0.25">
      <c r="A167" s="13" t="s">
        <v>291</v>
      </c>
      <c r="B167" s="14" t="s">
        <v>276</v>
      </c>
      <c r="C167" s="14" t="s">
        <v>292</v>
      </c>
      <c r="D167" s="15">
        <f t="shared" si="75"/>
        <v>1474100</v>
      </c>
      <c r="E167" s="15">
        <v>1474100</v>
      </c>
      <c r="F167" s="15">
        <v>0</v>
      </c>
      <c r="G167" s="15">
        <f t="shared" si="76"/>
        <v>976070</v>
      </c>
      <c r="H167" s="15">
        <v>976070</v>
      </c>
      <c r="I167" s="16">
        <v>0</v>
      </c>
    </row>
    <row r="168" spans="1:9" ht="102" x14ac:dyDescent="0.25">
      <c r="A168" s="13" t="s">
        <v>293</v>
      </c>
      <c r="B168" s="14" t="s">
        <v>276</v>
      </c>
      <c r="C168" s="14" t="s">
        <v>294</v>
      </c>
      <c r="D168" s="15">
        <f t="shared" si="75"/>
        <v>1768800</v>
      </c>
      <c r="E168" s="15">
        <v>1768800</v>
      </c>
      <c r="F168" s="15">
        <v>0</v>
      </c>
      <c r="G168" s="15">
        <f t="shared" si="76"/>
        <v>1637722.83</v>
      </c>
      <c r="H168" s="15">
        <v>1637722.83</v>
      </c>
      <c r="I168" s="16">
        <v>0</v>
      </c>
    </row>
    <row r="169" spans="1:9" ht="51" x14ac:dyDescent="0.25">
      <c r="A169" s="13" t="s">
        <v>295</v>
      </c>
      <c r="B169" s="14" t="s">
        <v>276</v>
      </c>
      <c r="C169" s="14" t="s">
        <v>296</v>
      </c>
      <c r="D169" s="15">
        <f t="shared" si="75"/>
        <v>424000</v>
      </c>
      <c r="E169" s="15">
        <v>424000</v>
      </c>
      <c r="F169" s="15">
        <v>0</v>
      </c>
      <c r="G169" s="15">
        <f t="shared" si="76"/>
        <v>174480.44</v>
      </c>
      <c r="H169" s="15">
        <v>174480.44</v>
      </c>
      <c r="I169" s="16">
        <v>0</v>
      </c>
    </row>
    <row r="170" spans="1:9" ht="89.25" x14ac:dyDescent="0.25">
      <c r="A170" s="13" t="s">
        <v>297</v>
      </c>
      <c r="B170" s="14" t="s">
        <v>276</v>
      </c>
      <c r="C170" s="14" t="s">
        <v>298</v>
      </c>
      <c r="D170" s="15">
        <f t="shared" si="75"/>
        <v>53000</v>
      </c>
      <c r="E170" s="15">
        <v>53000</v>
      </c>
      <c r="F170" s="15">
        <v>0</v>
      </c>
      <c r="G170" s="15">
        <f t="shared" si="76"/>
        <v>51550</v>
      </c>
      <c r="H170" s="15">
        <v>51550</v>
      </c>
      <c r="I170" s="16">
        <v>0</v>
      </c>
    </row>
    <row r="171" spans="1:9" ht="76.5" x14ac:dyDescent="0.25">
      <c r="A171" s="13" t="s">
        <v>299</v>
      </c>
      <c r="B171" s="14" t="s">
        <v>276</v>
      </c>
      <c r="C171" s="14" t="s">
        <v>300</v>
      </c>
      <c r="D171" s="15">
        <f t="shared" si="75"/>
        <v>25688000</v>
      </c>
      <c r="E171" s="15">
        <v>770700</v>
      </c>
      <c r="F171" s="15">
        <v>24917300</v>
      </c>
      <c r="G171" s="15">
        <f t="shared" si="76"/>
        <v>10392780.75</v>
      </c>
      <c r="H171" s="15">
        <v>311807.7</v>
      </c>
      <c r="I171" s="16">
        <v>10080973.050000001</v>
      </c>
    </row>
    <row r="172" spans="1:9" ht="38.25" x14ac:dyDescent="0.25">
      <c r="A172" s="10" t="s">
        <v>301</v>
      </c>
      <c r="B172" s="11"/>
      <c r="C172" s="11"/>
      <c r="D172" s="12">
        <f>SUM(D173)</f>
        <v>3500000</v>
      </c>
      <c r="E172" s="12">
        <f t="shared" ref="E172:I172" si="77">SUM(E173)</f>
        <v>3500000</v>
      </c>
      <c r="F172" s="12">
        <f t="shared" si="77"/>
        <v>0</v>
      </c>
      <c r="G172" s="12">
        <f t="shared" si="77"/>
        <v>3111416.09</v>
      </c>
      <c r="H172" s="12">
        <f t="shared" si="77"/>
        <v>3111416.09</v>
      </c>
      <c r="I172" s="12">
        <f t="shared" si="77"/>
        <v>0</v>
      </c>
    </row>
    <row r="173" spans="1:9" ht="51" x14ac:dyDescent="0.25">
      <c r="A173" s="13" t="s">
        <v>302</v>
      </c>
      <c r="B173" s="14" t="s">
        <v>276</v>
      </c>
      <c r="C173" s="14" t="s">
        <v>303</v>
      </c>
      <c r="D173" s="15">
        <f>SUM(E173:F173)</f>
        <v>3500000</v>
      </c>
      <c r="E173" s="15">
        <v>3500000</v>
      </c>
      <c r="F173" s="15">
        <v>0</v>
      </c>
      <c r="G173" s="15">
        <f>SUM(H173:I173)</f>
        <v>3111416.09</v>
      </c>
      <c r="H173" s="15">
        <v>3111416.09</v>
      </c>
      <c r="I173" s="16">
        <v>0</v>
      </c>
    </row>
    <row r="174" spans="1:9" x14ac:dyDescent="0.25">
      <c r="A174" s="7" t="s">
        <v>304</v>
      </c>
      <c r="B174" s="8"/>
      <c r="C174" s="8"/>
      <c r="D174" s="9">
        <f>D175</f>
        <v>22524600</v>
      </c>
      <c r="E174" s="9">
        <f t="shared" ref="E174:I174" si="78">E175</f>
        <v>0</v>
      </c>
      <c r="F174" s="9">
        <f t="shared" si="78"/>
        <v>22524600</v>
      </c>
      <c r="G174" s="9">
        <f t="shared" si="78"/>
        <v>22524600</v>
      </c>
      <c r="H174" s="9">
        <f t="shared" si="78"/>
        <v>0</v>
      </c>
      <c r="I174" s="9">
        <f t="shared" si="78"/>
        <v>22524600</v>
      </c>
    </row>
    <row r="175" spans="1:9" ht="51" x14ac:dyDescent="0.25">
      <c r="A175" s="10" t="s">
        <v>305</v>
      </c>
      <c r="B175" s="11"/>
      <c r="C175" s="11"/>
      <c r="D175" s="12">
        <f>SUM(D176)</f>
        <v>22524600</v>
      </c>
      <c r="E175" s="12">
        <f t="shared" ref="E175:I175" si="79">SUM(E176)</f>
        <v>0</v>
      </c>
      <c r="F175" s="12">
        <f t="shared" si="79"/>
        <v>22524600</v>
      </c>
      <c r="G175" s="12">
        <f t="shared" si="79"/>
        <v>22524600</v>
      </c>
      <c r="H175" s="12">
        <f t="shared" si="79"/>
        <v>0</v>
      </c>
      <c r="I175" s="12">
        <f t="shared" si="79"/>
        <v>22524600</v>
      </c>
    </row>
    <row r="176" spans="1:9" ht="51" x14ac:dyDescent="0.25">
      <c r="A176" s="13" t="s">
        <v>306</v>
      </c>
      <c r="B176" s="14" t="s">
        <v>214</v>
      </c>
      <c r="C176" s="14" t="s">
        <v>307</v>
      </c>
      <c r="D176" s="15">
        <f>SUM(E176:F176)</f>
        <v>22524600</v>
      </c>
      <c r="E176" s="15">
        <v>0</v>
      </c>
      <c r="F176" s="15">
        <v>22524600</v>
      </c>
      <c r="G176" s="15">
        <f>SUM(H176:I176)</f>
        <v>22524600</v>
      </c>
      <c r="H176" s="15">
        <v>0</v>
      </c>
      <c r="I176" s="16">
        <v>22524600</v>
      </c>
    </row>
    <row r="177" spans="1:9" x14ac:dyDescent="0.25">
      <c r="A177" s="7" t="s">
        <v>308</v>
      </c>
      <c r="B177" s="8"/>
      <c r="C177" s="8"/>
      <c r="D177" s="9">
        <f>SUM(D178)</f>
        <v>291510000.00999999</v>
      </c>
      <c r="E177" s="9">
        <f t="shared" ref="E177:I177" si="80">SUM(E178)</f>
        <v>8745300.0099999998</v>
      </c>
      <c r="F177" s="9">
        <f t="shared" si="80"/>
        <v>282764700</v>
      </c>
      <c r="G177" s="9">
        <f t="shared" si="80"/>
        <v>37498666.539999999</v>
      </c>
      <c r="H177" s="9">
        <f t="shared" si="80"/>
        <v>1124960</v>
      </c>
      <c r="I177" s="9">
        <f t="shared" si="80"/>
        <v>36373706.539999999</v>
      </c>
    </row>
    <row r="178" spans="1:9" ht="25.5" x14ac:dyDescent="0.25">
      <c r="A178" s="10" t="s">
        <v>309</v>
      </c>
      <c r="B178" s="11"/>
      <c r="C178" s="11"/>
      <c r="D178" s="12">
        <f>SUM(D179:D181)</f>
        <v>291510000.00999999</v>
      </c>
      <c r="E178" s="12">
        <f t="shared" ref="E178:I178" si="81">SUM(E179:E181)</f>
        <v>8745300.0099999998</v>
      </c>
      <c r="F178" s="12">
        <f t="shared" si="81"/>
        <v>282764700</v>
      </c>
      <c r="G178" s="12">
        <f t="shared" si="81"/>
        <v>37498666.539999999</v>
      </c>
      <c r="H178" s="12">
        <f t="shared" si="81"/>
        <v>1124960</v>
      </c>
      <c r="I178" s="12">
        <f t="shared" si="81"/>
        <v>36373706.539999999</v>
      </c>
    </row>
    <row r="179" spans="1:9" ht="38.25" x14ac:dyDescent="0.25">
      <c r="A179" s="13" t="s">
        <v>310</v>
      </c>
      <c r="B179" s="14" t="s">
        <v>159</v>
      </c>
      <c r="C179" s="14" t="s">
        <v>311</v>
      </c>
      <c r="D179" s="15">
        <f>SUM(E179:F179)</f>
        <v>193457525.78</v>
      </c>
      <c r="E179" s="15">
        <v>5803725.7800000003</v>
      </c>
      <c r="F179" s="15">
        <v>187653800</v>
      </c>
      <c r="G179" s="15">
        <f>SUM(H179:I179)</f>
        <v>37498666.539999999</v>
      </c>
      <c r="H179" s="15">
        <v>1124960</v>
      </c>
      <c r="I179" s="16">
        <v>36373706.539999999</v>
      </c>
    </row>
    <row r="180" spans="1:9" ht="38.25" x14ac:dyDescent="0.25">
      <c r="A180" s="13" t="s">
        <v>312</v>
      </c>
      <c r="B180" s="14" t="s">
        <v>159</v>
      </c>
      <c r="C180" s="14" t="s">
        <v>313</v>
      </c>
      <c r="D180" s="15">
        <f t="shared" ref="D180:D181" si="82">SUM(E180:F180)</f>
        <v>75000000</v>
      </c>
      <c r="E180" s="15">
        <v>2250000</v>
      </c>
      <c r="F180" s="15">
        <v>72750000</v>
      </c>
      <c r="G180" s="15">
        <f t="shared" ref="G180:G181" si="83">SUM(H180:I180)</f>
        <v>0</v>
      </c>
      <c r="H180" s="15">
        <v>0</v>
      </c>
      <c r="I180" s="16">
        <v>0</v>
      </c>
    </row>
    <row r="181" spans="1:9" ht="63.75" x14ac:dyDescent="0.25">
      <c r="A181" s="13" t="s">
        <v>314</v>
      </c>
      <c r="B181" s="14" t="s">
        <v>159</v>
      </c>
      <c r="C181" s="14" t="s">
        <v>315</v>
      </c>
      <c r="D181" s="15">
        <f t="shared" si="82"/>
        <v>23052474.23</v>
      </c>
      <c r="E181" s="15">
        <v>691574.23</v>
      </c>
      <c r="F181" s="15">
        <v>22360900</v>
      </c>
      <c r="G181" s="15">
        <f t="shared" si="83"/>
        <v>0</v>
      </c>
      <c r="H181" s="15">
        <v>0</v>
      </c>
      <c r="I181" s="16">
        <v>0</v>
      </c>
    </row>
    <row r="182" spans="1:9" ht="30" x14ac:dyDescent="0.25">
      <c r="A182" s="7" t="s">
        <v>316</v>
      </c>
      <c r="B182" s="8"/>
      <c r="C182" s="8"/>
      <c r="D182" s="9">
        <f>D183+D185+D189+D191</f>
        <v>48313442</v>
      </c>
      <c r="E182" s="9">
        <f t="shared" ref="E182:I182" si="84">E183+E185+E189+E191</f>
        <v>48313442</v>
      </c>
      <c r="F182" s="9">
        <f t="shared" si="84"/>
        <v>0</v>
      </c>
      <c r="G182" s="9">
        <f t="shared" si="84"/>
        <v>45063442</v>
      </c>
      <c r="H182" s="9">
        <f t="shared" si="84"/>
        <v>45063442</v>
      </c>
      <c r="I182" s="9">
        <f t="shared" si="84"/>
        <v>0</v>
      </c>
    </row>
    <row r="183" spans="1:9" ht="25.5" x14ac:dyDescent="0.25">
      <c r="A183" s="10" t="s">
        <v>317</v>
      </c>
      <c r="B183" s="11"/>
      <c r="C183" s="11"/>
      <c r="D183" s="12">
        <f>SUM(D184)</f>
        <v>32600142</v>
      </c>
      <c r="E183" s="12">
        <f t="shared" ref="E183:I183" si="85">SUM(E184)</f>
        <v>32600142</v>
      </c>
      <c r="F183" s="12">
        <f t="shared" si="85"/>
        <v>0</v>
      </c>
      <c r="G183" s="12">
        <f t="shared" si="85"/>
        <v>32600142</v>
      </c>
      <c r="H183" s="12">
        <f t="shared" si="85"/>
        <v>32600142</v>
      </c>
      <c r="I183" s="12">
        <f t="shared" si="85"/>
        <v>0</v>
      </c>
    </row>
    <row r="184" spans="1:9" ht="25.5" x14ac:dyDescent="0.25">
      <c r="A184" s="13" t="s">
        <v>318</v>
      </c>
      <c r="B184" s="14" t="s">
        <v>319</v>
      </c>
      <c r="C184" s="14" t="s">
        <v>320</v>
      </c>
      <c r="D184" s="15">
        <f>SUM(E184:F184)</f>
        <v>32600142</v>
      </c>
      <c r="E184" s="15">
        <v>32600142</v>
      </c>
      <c r="F184" s="15">
        <v>0</v>
      </c>
      <c r="G184" s="15">
        <f>SUM(H184:I184)</f>
        <v>32600142</v>
      </c>
      <c r="H184" s="15">
        <v>32600142</v>
      </c>
      <c r="I184" s="16">
        <v>0</v>
      </c>
    </row>
    <row r="185" spans="1:9" ht="25.5" x14ac:dyDescent="0.25">
      <c r="A185" s="10" t="s">
        <v>321</v>
      </c>
      <c r="B185" s="11"/>
      <c r="C185" s="11"/>
      <c r="D185" s="12">
        <f>SUM(D186:D188)</f>
        <v>2000000</v>
      </c>
      <c r="E185" s="12">
        <f t="shared" ref="E185:I185" si="86">SUM(E186:E188)</f>
        <v>2000000</v>
      </c>
      <c r="F185" s="12">
        <f t="shared" si="86"/>
        <v>0</v>
      </c>
      <c r="G185" s="12">
        <f t="shared" si="86"/>
        <v>2000000</v>
      </c>
      <c r="H185" s="12">
        <f t="shared" si="86"/>
        <v>2000000</v>
      </c>
      <c r="I185" s="12">
        <f t="shared" si="86"/>
        <v>0</v>
      </c>
    </row>
    <row r="186" spans="1:9" ht="25.5" x14ac:dyDescent="0.25">
      <c r="A186" s="13" t="s">
        <v>322</v>
      </c>
      <c r="B186" s="14" t="s">
        <v>319</v>
      </c>
      <c r="C186" s="14" t="s">
        <v>323</v>
      </c>
      <c r="D186" s="15">
        <f>SUM(E186:F186)</f>
        <v>450000</v>
      </c>
      <c r="E186" s="15">
        <v>450000</v>
      </c>
      <c r="F186" s="15">
        <v>0</v>
      </c>
      <c r="G186" s="15">
        <f>SUM(H186:I186)</f>
        <v>450000</v>
      </c>
      <c r="H186" s="15">
        <v>450000</v>
      </c>
      <c r="I186" s="16">
        <v>0</v>
      </c>
    </row>
    <row r="187" spans="1:9" ht="51" x14ac:dyDescent="0.25">
      <c r="A187" s="13" t="s">
        <v>324</v>
      </c>
      <c r="B187" s="14" t="s">
        <v>319</v>
      </c>
      <c r="C187" s="14" t="s">
        <v>325</v>
      </c>
      <c r="D187" s="15">
        <f t="shared" ref="D187:D188" si="87">SUM(E187:F187)</f>
        <v>1400000</v>
      </c>
      <c r="E187" s="15">
        <v>1400000</v>
      </c>
      <c r="F187" s="15">
        <v>0</v>
      </c>
      <c r="G187" s="15">
        <f t="shared" ref="G187:G188" si="88">SUM(H187:I187)</f>
        <v>1400000</v>
      </c>
      <c r="H187" s="15">
        <v>1400000</v>
      </c>
      <c r="I187" s="16">
        <v>0</v>
      </c>
    </row>
    <row r="188" spans="1:9" ht="38.25" x14ac:dyDescent="0.25">
      <c r="A188" s="13" t="s">
        <v>326</v>
      </c>
      <c r="B188" s="14" t="s">
        <v>319</v>
      </c>
      <c r="C188" s="14" t="s">
        <v>327</v>
      </c>
      <c r="D188" s="15">
        <f t="shared" si="87"/>
        <v>150000</v>
      </c>
      <c r="E188" s="15">
        <v>150000</v>
      </c>
      <c r="F188" s="15">
        <v>0</v>
      </c>
      <c r="G188" s="15">
        <f t="shared" si="88"/>
        <v>150000</v>
      </c>
      <c r="H188" s="15">
        <v>150000</v>
      </c>
      <c r="I188" s="16">
        <v>0</v>
      </c>
    </row>
    <row r="189" spans="1:9" ht="25.5" x14ac:dyDescent="0.25">
      <c r="A189" s="10" t="s">
        <v>328</v>
      </c>
      <c r="B189" s="11"/>
      <c r="C189" s="11"/>
      <c r="D189" s="12">
        <f>SUM(D190)</f>
        <v>4460800</v>
      </c>
      <c r="E189" s="12">
        <f t="shared" ref="E189:I189" si="89">SUM(E190)</f>
        <v>4460800</v>
      </c>
      <c r="F189" s="12">
        <f t="shared" si="89"/>
        <v>0</v>
      </c>
      <c r="G189" s="12">
        <f t="shared" si="89"/>
        <v>4460800</v>
      </c>
      <c r="H189" s="12">
        <f t="shared" si="89"/>
        <v>4460800</v>
      </c>
      <c r="I189" s="12">
        <f t="shared" si="89"/>
        <v>0</v>
      </c>
    </row>
    <row r="190" spans="1:9" ht="38.25" x14ac:dyDescent="0.25">
      <c r="A190" s="13" t="s">
        <v>329</v>
      </c>
      <c r="B190" s="14" t="s">
        <v>319</v>
      </c>
      <c r="C190" s="14" t="s">
        <v>330</v>
      </c>
      <c r="D190" s="15">
        <f>SUM(E190:F190)</f>
        <v>4460800</v>
      </c>
      <c r="E190" s="15">
        <v>4460800</v>
      </c>
      <c r="F190" s="15">
        <v>0</v>
      </c>
      <c r="G190" s="15">
        <f>SUM(H190:I190)</f>
        <v>4460800</v>
      </c>
      <c r="H190" s="15">
        <v>4460800</v>
      </c>
      <c r="I190" s="16">
        <v>0</v>
      </c>
    </row>
    <row r="191" spans="1:9" ht="25.5" x14ac:dyDescent="0.25">
      <c r="A191" s="10" t="s">
        <v>331</v>
      </c>
      <c r="B191" s="11"/>
      <c r="C191" s="11"/>
      <c r="D191" s="12">
        <f>SUM(D192:D193)</f>
        <v>9252500</v>
      </c>
      <c r="E191" s="12">
        <f t="shared" ref="E191:I191" si="90">SUM(E192:E193)</f>
        <v>9252500</v>
      </c>
      <c r="F191" s="12">
        <f t="shared" si="90"/>
        <v>0</v>
      </c>
      <c r="G191" s="12">
        <f t="shared" si="90"/>
        <v>6002500</v>
      </c>
      <c r="H191" s="12">
        <f t="shared" si="90"/>
        <v>6002500</v>
      </c>
      <c r="I191" s="12">
        <f t="shared" si="90"/>
        <v>0</v>
      </c>
    </row>
    <row r="192" spans="1:9" ht="51" x14ac:dyDescent="0.25">
      <c r="A192" s="13" t="s">
        <v>332</v>
      </c>
      <c r="B192" s="14" t="s">
        <v>319</v>
      </c>
      <c r="C192" s="14" t="s">
        <v>333</v>
      </c>
      <c r="D192" s="15">
        <f>SUM(E192:F192)</f>
        <v>5396500</v>
      </c>
      <c r="E192" s="15">
        <v>5396500</v>
      </c>
      <c r="F192" s="15">
        <v>0</v>
      </c>
      <c r="G192" s="15">
        <f>SUM(H192:I192)</f>
        <v>5396500</v>
      </c>
      <c r="H192" s="15">
        <v>5396500</v>
      </c>
      <c r="I192" s="16">
        <v>0</v>
      </c>
    </row>
    <row r="193" spans="1:9" ht="38.25" x14ac:dyDescent="0.25">
      <c r="A193" s="13" t="s">
        <v>334</v>
      </c>
      <c r="B193" s="14" t="s">
        <v>319</v>
      </c>
      <c r="C193" s="14" t="s">
        <v>335</v>
      </c>
      <c r="D193" s="15">
        <f>SUM(E193:F193)</f>
        <v>3856000</v>
      </c>
      <c r="E193" s="15">
        <v>3856000</v>
      </c>
      <c r="F193" s="15">
        <v>0</v>
      </c>
      <c r="G193" s="15">
        <f>SUM(H193:I193)</f>
        <v>606000</v>
      </c>
      <c r="H193" s="15">
        <v>606000</v>
      </c>
      <c r="I193" s="16">
        <v>0</v>
      </c>
    </row>
    <row r="194" spans="1:9" x14ac:dyDescent="0.25">
      <c r="A194" s="7" t="s">
        <v>336</v>
      </c>
      <c r="B194" s="8"/>
      <c r="C194" s="8"/>
      <c r="D194" s="9">
        <f>D195+D200</f>
        <v>595290462.63</v>
      </c>
      <c r="E194" s="9">
        <f t="shared" ref="E194:I194" si="91">E195+E200</f>
        <v>191911862.63</v>
      </c>
      <c r="F194" s="9">
        <f t="shared" si="91"/>
        <v>403378600</v>
      </c>
      <c r="G194" s="9">
        <f t="shared" si="91"/>
        <v>588076280.44999993</v>
      </c>
      <c r="H194" s="9">
        <f t="shared" si="91"/>
        <v>185364305.31</v>
      </c>
      <c r="I194" s="9">
        <f t="shared" si="91"/>
        <v>402711975.13999999</v>
      </c>
    </row>
    <row r="195" spans="1:9" x14ac:dyDescent="0.25">
      <c r="A195" s="10" t="s">
        <v>337</v>
      </c>
      <c r="B195" s="11"/>
      <c r="C195" s="11"/>
      <c r="D195" s="12">
        <f>SUM(D196:D199)</f>
        <v>568690062.63</v>
      </c>
      <c r="E195" s="12">
        <f t="shared" ref="E195:I195" si="92">SUM(E196:E199)</f>
        <v>190677762.63</v>
      </c>
      <c r="F195" s="12">
        <f t="shared" si="92"/>
        <v>378012300</v>
      </c>
      <c r="G195" s="12">
        <f t="shared" si="92"/>
        <v>561475917.02999997</v>
      </c>
      <c r="H195" s="12">
        <f t="shared" si="92"/>
        <v>184130205.34999999</v>
      </c>
      <c r="I195" s="12">
        <f t="shared" si="92"/>
        <v>377345711.68000001</v>
      </c>
    </row>
    <row r="196" spans="1:9" ht="51" x14ac:dyDescent="0.25">
      <c r="A196" s="13" t="s">
        <v>338</v>
      </c>
      <c r="B196" s="14" t="s">
        <v>339</v>
      </c>
      <c r="C196" s="14" t="s">
        <v>340</v>
      </c>
      <c r="D196" s="15">
        <f>SUM(E196:F196)</f>
        <v>4623617.5999999996</v>
      </c>
      <c r="E196" s="15">
        <v>4623617.5999999996</v>
      </c>
      <c r="F196" s="15">
        <v>0</v>
      </c>
      <c r="G196" s="15">
        <f>SUM(H196:I196)</f>
        <v>0</v>
      </c>
      <c r="H196" s="15">
        <v>0</v>
      </c>
      <c r="I196" s="16">
        <v>0</v>
      </c>
    </row>
    <row r="197" spans="1:9" ht="63.75" x14ac:dyDescent="0.25">
      <c r="A197" s="13" t="s">
        <v>341</v>
      </c>
      <c r="B197" s="14" t="s">
        <v>339</v>
      </c>
      <c r="C197" s="14" t="s">
        <v>342</v>
      </c>
      <c r="D197" s="15">
        <f t="shared" ref="D197:D199" si="93">SUM(E197:F197)</f>
        <v>1600000</v>
      </c>
      <c r="E197" s="15">
        <v>1600000</v>
      </c>
      <c r="F197" s="15">
        <v>0</v>
      </c>
      <c r="G197" s="15">
        <f t="shared" ref="G197:G199" si="94">SUM(H197:I197)</f>
        <v>0</v>
      </c>
      <c r="H197" s="15">
        <v>0</v>
      </c>
      <c r="I197" s="16">
        <v>0</v>
      </c>
    </row>
    <row r="198" spans="1:9" ht="102" x14ac:dyDescent="0.25">
      <c r="A198" s="13" t="s">
        <v>343</v>
      </c>
      <c r="B198" s="14" t="s">
        <v>339</v>
      </c>
      <c r="C198" s="14" t="s">
        <v>344</v>
      </c>
      <c r="D198" s="15">
        <f t="shared" si="93"/>
        <v>752805.03</v>
      </c>
      <c r="E198" s="15">
        <v>752805.03</v>
      </c>
      <c r="F198" s="15">
        <v>0</v>
      </c>
      <c r="G198" s="15">
        <f t="shared" si="94"/>
        <v>752805.03</v>
      </c>
      <c r="H198" s="15">
        <v>752805.03</v>
      </c>
      <c r="I198" s="16">
        <v>0</v>
      </c>
    </row>
    <row r="199" spans="1:9" ht="51" x14ac:dyDescent="0.25">
      <c r="A199" s="13" t="s">
        <v>345</v>
      </c>
      <c r="B199" s="14" t="s">
        <v>339</v>
      </c>
      <c r="C199" s="14" t="s">
        <v>346</v>
      </c>
      <c r="D199" s="15">
        <f t="shared" si="93"/>
        <v>561713640</v>
      </c>
      <c r="E199" s="15">
        <v>183701340</v>
      </c>
      <c r="F199" s="15">
        <v>378012300</v>
      </c>
      <c r="G199" s="15">
        <f t="shared" si="94"/>
        <v>560723112</v>
      </c>
      <c r="H199" s="15">
        <v>183377400.31999999</v>
      </c>
      <c r="I199" s="16">
        <v>377345711.68000001</v>
      </c>
    </row>
    <row r="200" spans="1:9" ht="25.5" x14ac:dyDescent="0.25">
      <c r="A200" s="10" t="s">
        <v>347</v>
      </c>
      <c r="B200" s="11"/>
      <c r="C200" s="11"/>
      <c r="D200" s="12">
        <f>SUM(D201:D203)</f>
        <v>26600400</v>
      </c>
      <c r="E200" s="12">
        <f t="shared" ref="E200:I200" si="95">SUM(E201:E203)</f>
        <v>1234100</v>
      </c>
      <c r="F200" s="12">
        <f t="shared" si="95"/>
        <v>25366300</v>
      </c>
      <c r="G200" s="12">
        <f t="shared" si="95"/>
        <v>26600363.420000002</v>
      </c>
      <c r="H200" s="12">
        <f t="shared" si="95"/>
        <v>1234099.96</v>
      </c>
      <c r="I200" s="12">
        <f t="shared" si="95"/>
        <v>25366263.460000001</v>
      </c>
    </row>
    <row r="201" spans="1:9" x14ac:dyDescent="0.25">
      <c r="A201" s="13" t="s">
        <v>348</v>
      </c>
      <c r="B201" s="14" t="s">
        <v>349</v>
      </c>
      <c r="C201" s="14" t="s">
        <v>350</v>
      </c>
      <c r="D201" s="15">
        <f>SUM(E201:F201)</f>
        <v>1234100</v>
      </c>
      <c r="E201" s="15">
        <v>1234100</v>
      </c>
      <c r="F201" s="15">
        <v>0</v>
      </c>
      <c r="G201" s="15">
        <f>SUM(H201:I201)</f>
        <v>1234099.96</v>
      </c>
      <c r="H201" s="15">
        <v>1234099.96</v>
      </c>
      <c r="I201" s="16">
        <v>0</v>
      </c>
    </row>
    <row r="202" spans="1:9" x14ac:dyDescent="0.25">
      <c r="A202" s="13" t="s">
        <v>348</v>
      </c>
      <c r="B202" s="14" t="s">
        <v>349</v>
      </c>
      <c r="C202" s="14" t="s">
        <v>351</v>
      </c>
      <c r="D202" s="15">
        <f t="shared" ref="D202:D203" si="96">SUM(E202:F202)</f>
        <v>9343300</v>
      </c>
      <c r="E202" s="15">
        <v>0</v>
      </c>
      <c r="F202" s="15">
        <v>9343300</v>
      </c>
      <c r="G202" s="15">
        <f t="shared" ref="G202:G203" si="97">SUM(H202:I202)</f>
        <v>9343263.4600000009</v>
      </c>
      <c r="H202" s="15">
        <v>0</v>
      </c>
      <c r="I202" s="16">
        <v>9343263.4600000009</v>
      </c>
    </row>
    <row r="203" spans="1:9" ht="63.75" x14ac:dyDescent="0.25">
      <c r="A203" s="13" t="s">
        <v>352</v>
      </c>
      <c r="B203" s="14" t="s">
        <v>349</v>
      </c>
      <c r="C203" s="14" t="s">
        <v>353</v>
      </c>
      <c r="D203" s="15">
        <f t="shared" si="96"/>
        <v>16023000</v>
      </c>
      <c r="E203" s="15">
        <v>0</v>
      </c>
      <c r="F203" s="15">
        <v>16023000</v>
      </c>
      <c r="G203" s="15">
        <f t="shared" si="97"/>
        <v>16023000</v>
      </c>
      <c r="H203" s="15">
        <v>0</v>
      </c>
      <c r="I203" s="16">
        <v>16023000</v>
      </c>
    </row>
    <row r="204" spans="1:9" x14ac:dyDescent="0.25">
      <c r="A204" s="17"/>
      <c r="B204" s="18"/>
      <c r="C204" s="18"/>
      <c r="D204" s="18"/>
      <c r="E204" s="18"/>
      <c r="F204" s="18"/>
      <c r="G204" s="18"/>
      <c r="H204" s="18"/>
      <c r="I204" s="19"/>
    </row>
    <row r="205" spans="1:9" x14ac:dyDescent="0.25">
      <c r="A205" s="20" t="s">
        <v>354</v>
      </c>
      <c r="B205" s="21"/>
      <c r="C205" s="21"/>
      <c r="D205" s="22">
        <f>D8+D16+D37+D53+D89+D109+D122+D126+D174+D177+D182+D194</f>
        <v>18856960030.18</v>
      </c>
      <c r="E205" s="22">
        <f t="shared" ref="E205:I205" si="98">E8+E16+E37+E53+E89+E109+E122+E126+E174+E177+E182+E194</f>
        <v>7256196992.3500004</v>
      </c>
      <c r="F205" s="22">
        <f t="shared" si="98"/>
        <v>11600763037.83</v>
      </c>
      <c r="G205" s="22">
        <f t="shared" si="98"/>
        <v>15334555651.070004</v>
      </c>
      <c r="H205" s="22">
        <f t="shared" si="98"/>
        <v>6126163330.5800009</v>
      </c>
      <c r="I205" s="22">
        <f t="shared" si="98"/>
        <v>9208392320.4899998</v>
      </c>
    </row>
    <row r="206" spans="1:9" x14ac:dyDescent="0.25">
      <c r="A206" s="23"/>
      <c r="B206" s="23"/>
      <c r="C206" s="23"/>
      <c r="D206" s="23"/>
      <c r="E206" s="23"/>
      <c r="F206" s="23"/>
      <c r="G206" s="23"/>
      <c r="H206" s="23"/>
      <c r="I206" s="23"/>
    </row>
    <row r="207" spans="1:9" x14ac:dyDescent="0.25">
      <c r="A207" s="26"/>
      <c r="B207" s="27"/>
      <c r="C207" s="27"/>
      <c r="D207" s="27"/>
      <c r="E207" s="27"/>
      <c r="F207" s="27"/>
      <c r="G207" s="27"/>
      <c r="H207" s="27"/>
      <c r="I207" s="27"/>
    </row>
  </sheetData>
  <mergeCells count="13">
    <mergeCell ref="A207:I207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.39370078740157483" top="0.78740157480314965" bottom="0.39370078740157483" header="0.31496062992125984" footer="0.31496062992125984"/>
  <pageSetup paperSize="9" scale="82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D045F7B-EBC0-4F5E-8517-7199C84FD5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2023-11-02T07:36:05Z</cp:lastPrinted>
  <dcterms:created xsi:type="dcterms:W3CDTF">2023-11-01T11:22:38Z</dcterms:created>
  <dcterms:modified xsi:type="dcterms:W3CDTF">2023-11-08T06:55:08Z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