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2840" windowHeight="11970"/>
  </bookViews>
  <sheets>
    <sheet name="Документ" sheetId="2" r:id="rId1"/>
  </sheets>
  <definedNames>
    <definedName name="_xlnm.Print_Titles" localSheetId="0">Документ!$4:$7</definedName>
  </definedNames>
  <calcPr calcId="145621"/>
</workbook>
</file>

<file path=xl/calcChain.xml><?xml version="1.0" encoding="utf-8"?>
<calcChain xmlns="http://schemas.openxmlformats.org/spreadsheetml/2006/main">
  <c r="H156" i="2" l="1"/>
  <c r="H161" i="2"/>
  <c r="I161" i="2"/>
  <c r="I156" i="2" s="1"/>
  <c r="G163" i="2"/>
  <c r="G164" i="2"/>
  <c r="G162" i="2"/>
  <c r="G161" i="2" s="1"/>
  <c r="G156" i="2" s="1"/>
  <c r="H157" i="2"/>
  <c r="I157" i="2"/>
  <c r="G157" i="2"/>
  <c r="G159" i="2"/>
  <c r="G160" i="2"/>
  <c r="G158" i="2"/>
  <c r="H154" i="2"/>
  <c r="I154" i="2"/>
  <c r="G154" i="2"/>
  <c r="G155" i="2"/>
  <c r="H152" i="2"/>
  <c r="I152" i="2"/>
  <c r="G153" i="2"/>
  <c r="G152" i="2" s="1"/>
  <c r="H149" i="2"/>
  <c r="I149" i="2"/>
  <c r="G149" i="2"/>
  <c r="G151" i="2"/>
  <c r="G150" i="2"/>
  <c r="H147" i="2"/>
  <c r="H146" i="2" s="1"/>
  <c r="I147" i="2"/>
  <c r="G148" i="2"/>
  <c r="G147" i="2" s="1"/>
  <c r="H141" i="2"/>
  <c r="I141" i="2"/>
  <c r="G141" i="2"/>
  <c r="H142" i="2"/>
  <c r="I142" i="2"/>
  <c r="G142" i="2"/>
  <c r="G144" i="2"/>
  <c r="G145" i="2"/>
  <c r="G143" i="2"/>
  <c r="H138" i="2"/>
  <c r="I138" i="2"/>
  <c r="G138" i="2"/>
  <c r="H139" i="2"/>
  <c r="I139" i="2"/>
  <c r="G139" i="2"/>
  <c r="G140" i="2"/>
  <c r="H134" i="2"/>
  <c r="I134" i="2"/>
  <c r="G136" i="2"/>
  <c r="G137" i="2"/>
  <c r="G135" i="2"/>
  <c r="G134" i="2" s="1"/>
  <c r="H127" i="2"/>
  <c r="I127" i="2"/>
  <c r="G129" i="2"/>
  <c r="G130" i="2"/>
  <c r="G131" i="2"/>
  <c r="G132" i="2"/>
  <c r="G133" i="2"/>
  <c r="G128" i="2"/>
  <c r="G127" i="2" s="1"/>
  <c r="H121" i="2"/>
  <c r="I121" i="2"/>
  <c r="G123" i="2"/>
  <c r="G124" i="2"/>
  <c r="G121" i="2" s="1"/>
  <c r="G125" i="2"/>
  <c r="G126" i="2"/>
  <c r="G122" i="2"/>
  <c r="H117" i="2"/>
  <c r="I117" i="2"/>
  <c r="G119" i="2"/>
  <c r="G120" i="2"/>
  <c r="G117" i="2" s="1"/>
  <c r="G118" i="2"/>
  <c r="H110" i="2"/>
  <c r="I110" i="2"/>
  <c r="G112" i="2"/>
  <c r="G113" i="2"/>
  <c r="G114" i="2"/>
  <c r="G115" i="2"/>
  <c r="G116" i="2"/>
  <c r="G111" i="2"/>
  <c r="G110" i="2" s="1"/>
  <c r="H98" i="2"/>
  <c r="I98" i="2"/>
  <c r="I97" i="2" s="1"/>
  <c r="G100" i="2"/>
  <c r="G101" i="2"/>
  <c r="G98" i="2" s="1"/>
  <c r="G102" i="2"/>
  <c r="G103" i="2"/>
  <c r="G104" i="2"/>
  <c r="G105" i="2"/>
  <c r="G106" i="2"/>
  <c r="G107" i="2"/>
  <c r="G108" i="2"/>
  <c r="G109" i="2"/>
  <c r="G99" i="2"/>
  <c r="H85" i="2"/>
  <c r="I85" i="2"/>
  <c r="G85" i="2"/>
  <c r="H91" i="2"/>
  <c r="I91" i="2"/>
  <c r="G91" i="2"/>
  <c r="G93" i="2"/>
  <c r="G94" i="2"/>
  <c r="G95" i="2"/>
  <c r="G96" i="2"/>
  <c r="G92" i="2"/>
  <c r="H88" i="2"/>
  <c r="I88" i="2"/>
  <c r="G88" i="2"/>
  <c r="G90" i="2"/>
  <c r="G89" i="2"/>
  <c r="H86" i="2"/>
  <c r="I86" i="2"/>
  <c r="G86" i="2"/>
  <c r="G87" i="2"/>
  <c r="H74" i="2"/>
  <c r="H81" i="2"/>
  <c r="I81" i="2"/>
  <c r="G83" i="2"/>
  <c r="G84" i="2"/>
  <c r="G82" i="2"/>
  <c r="G81" i="2" s="1"/>
  <c r="H75" i="2"/>
  <c r="I75" i="2"/>
  <c r="I74" i="2" s="1"/>
  <c r="G77" i="2"/>
  <c r="G78" i="2"/>
  <c r="G79" i="2"/>
  <c r="G80" i="2"/>
  <c r="G76" i="2"/>
  <c r="G75" i="2" s="1"/>
  <c r="H70" i="2"/>
  <c r="I70" i="2"/>
  <c r="G72" i="2"/>
  <c r="G73" i="2"/>
  <c r="G71" i="2"/>
  <c r="G70" i="2" s="1"/>
  <c r="H67" i="2"/>
  <c r="I67" i="2"/>
  <c r="G67" i="2"/>
  <c r="G69" i="2"/>
  <c r="G68" i="2"/>
  <c r="H60" i="2"/>
  <c r="I60" i="2"/>
  <c r="G62" i="2"/>
  <c r="G63" i="2"/>
  <c r="G64" i="2"/>
  <c r="G65" i="2"/>
  <c r="G66" i="2"/>
  <c r="G61" i="2"/>
  <c r="G60" i="2" s="1"/>
  <c r="H57" i="2"/>
  <c r="I57" i="2"/>
  <c r="G59" i="2"/>
  <c r="G58" i="2"/>
  <c r="G57" i="2" s="1"/>
  <c r="H52" i="2"/>
  <c r="I52" i="2"/>
  <c r="G54" i="2"/>
  <c r="G55" i="2"/>
  <c r="G56" i="2"/>
  <c r="G53" i="2"/>
  <c r="G52" i="2" s="1"/>
  <c r="H49" i="2"/>
  <c r="I49" i="2"/>
  <c r="G51" i="2"/>
  <c r="G50" i="2"/>
  <c r="G49" i="2" s="1"/>
  <c r="H45" i="2"/>
  <c r="I45" i="2"/>
  <c r="G47" i="2"/>
  <c r="G48" i="2"/>
  <c r="G45" i="2" s="1"/>
  <c r="G46" i="2"/>
  <c r="H41" i="2"/>
  <c r="I41" i="2"/>
  <c r="G43" i="2"/>
  <c r="G42" i="2"/>
  <c r="G41" i="2" s="1"/>
  <c r="H38" i="2"/>
  <c r="H37" i="2" s="1"/>
  <c r="I38" i="2"/>
  <c r="I37" i="2" s="1"/>
  <c r="G40" i="2"/>
  <c r="G39" i="2"/>
  <c r="G38" i="2" s="1"/>
  <c r="H34" i="2"/>
  <c r="I34" i="2"/>
  <c r="G36" i="2"/>
  <c r="G35" i="2"/>
  <c r="G34" i="2" s="1"/>
  <c r="H31" i="2"/>
  <c r="I31" i="2"/>
  <c r="G33" i="2"/>
  <c r="G32" i="2"/>
  <c r="G31" i="2" s="1"/>
  <c r="H26" i="2"/>
  <c r="I26" i="2"/>
  <c r="G28" i="2"/>
  <c r="G29" i="2"/>
  <c r="G30" i="2"/>
  <c r="G27" i="2"/>
  <c r="G26" i="2" s="1"/>
  <c r="H22" i="2"/>
  <c r="I22" i="2"/>
  <c r="G22" i="2"/>
  <c r="G24" i="2"/>
  <c r="G25" i="2"/>
  <c r="G23" i="2"/>
  <c r="H20" i="2"/>
  <c r="H19" i="2" s="1"/>
  <c r="I20" i="2"/>
  <c r="I19" i="2" s="1"/>
  <c r="G20" i="2"/>
  <c r="G21" i="2"/>
  <c r="H16" i="2"/>
  <c r="I16" i="2"/>
  <c r="G16" i="2"/>
  <c r="H17" i="2"/>
  <c r="I17" i="2"/>
  <c r="G17" i="2"/>
  <c r="G18" i="2"/>
  <c r="H13" i="2"/>
  <c r="I13" i="2"/>
  <c r="G13" i="2"/>
  <c r="G15" i="2"/>
  <c r="G14" i="2"/>
  <c r="H9" i="2"/>
  <c r="H8" i="2" s="1"/>
  <c r="I9" i="2"/>
  <c r="I8" i="2" s="1"/>
  <c r="G11" i="2"/>
  <c r="G12" i="2"/>
  <c r="G10" i="2"/>
  <c r="G9" i="2" s="1"/>
  <c r="G8" i="2" s="1"/>
  <c r="I146" i="2" l="1"/>
  <c r="G146" i="2"/>
  <c r="H97" i="2"/>
  <c r="G97" i="2"/>
  <c r="G74" i="2"/>
  <c r="H44" i="2"/>
  <c r="I44" i="2"/>
  <c r="G44" i="2"/>
  <c r="G37" i="2"/>
  <c r="G19" i="2"/>
  <c r="E75" i="2"/>
  <c r="F75" i="2"/>
  <c r="E41" i="2" l="1"/>
  <c r="D42" i="2"/>
  <c r="E161" i="2"/>
  <c r="F161" i="2"/>
  <c r="D163" i="2"/>
  <c r="D164" i="2"/>
  <c r="D162" i="2"/>
  <c r="E157" i="2"/>
  <c r="F157" i="2"/>
  <c r="D159" i="2"/>
  <c r="D160" i="2"/>
  <c r="D158" i="2"/>
  <c r="E154" i="2"/>
  <c r="F154" i="2"/>
  <c r="D155" i="2"/>
  <c r="E152" i="2"/>
  <c r="F152" i="2"/>
  <c r="D153" i="2"/>
  <c r="E149" i="2"/>
  <c r="F149" i="2"/>
  <c r="D151" i="2"/>
  <c r="D150" i="2"/>
  <c r="E147" i="2"/>
  <c r="F147" i="2"/>
  <c r="D148" i="2"/>
  <c r="E142" i="2"/>
  <c r="F142" i="2"/>
  <c r="D144" i="2"/>
  <c r="D145" i="2"/>
  <c r="D143" i="2"/>
  <c r="E139" i="2"/>
  <c r="F139" i="2"/>
  <c r="D140" i="2"/>
  <c r="E98" i="2"/>
  <c r="F98" i="2"/>
  <c r="E134" i="2"/>
  <c r="F134" i="2"/>
  <c r="D136" i="2"/>
  <c r="D137" i="2"/>
  <c r="D135" i="2"/>
  <c r="E127" i="2"/>
  <c r="F127" i="2"/>
  <c r="D129" i="2"/>
  <c r="D130" i="2"/>
  <c r="D131" i="2"/>
  <c r="D132" i="2"/>
  <c r="D133" i="2"/>
  <c r="D128" i="2"/>
  <c r="E121" i="2"/>
  <c r="F121" i="2"/>
  <c r="D123" i="2"/>
  <c r="D124" i="2"/>
  <c r="D125" i="2"/>
  <c r="D126" i="2"/>
  <c r="D122" i="2"/>
  <c r="E117" i="2"/>
  <c r="F117" i="2"/>
  <c r="D119" i="2"/>
  <c r="D120" i="2"/>
  <c r="D118" i="2"/>
  <c r="E110" i="2"/>
  <c r="F110" i="2"/>
  <c r="D112" i="2"/>
  <c r="D113" i="2"/>
  <c r="D114" i="2"/>
  <c r="D115" i="2"/>
  <c r="D116" i="2"/>
  <c r="D111" i="2"/>
  <c r="D100" i="2"/>
  <c r="D101" i="2"/>
  <c r="D102" i="2"/>
  <c r="D103" i="2"/>
  <c r="D104" i="2"/>
  <c r="D105" i="2"/>
  <c r="D106" i="2"/>
  <c r="D107" i="2"/>
  <c r="D108" i="2"/>
  <c r="D109" i="2"/>
  <c r="D99" i="2"/>
  <c r="E91" i="2"/>
  <c r="F91" i="2"/>
  <c r="D93" i="2"/>
  <c r="D94" i="2"/>
  <c r="D95" i="2"/>
  <c r="D96" i="2"/>
  <c r="D92" i="2"/>
  <c r="E88" i="2"/>
  <c r="F88" i="2"/>
  <c r="D90" i="2"/>
  <c r="D89" i="2"/>
  <c r="E86" i="2"/>
  <c r="F86" i="2"/>
  <c r="D87" i="2"/>
  <c r="E81" i="2"/>
  <c r="F81" i="2"/>
  <c r="D83" i="2"/>
  <c r="D84" i="2"/>
  <c r="D82" i="2"/>
  <c r="D77" i="2"/>
  <c r="D78" i="2"/>
  <c r="D79" i="2"/>
  <c r="D80" i="2"/>
  <c r="D76" i="2"/>
  <c r="E70" i="2"/>
  <c r="F70" i="2"/>
  <c r="D72" i="2"/>
  <c r="D73" i="2"/>
  <c r="D71" i="2"/>
  <c r="E67" i="2"/>
  <c r="F67" i="2"/>
  <c r="D69" i="2"/>
  <c r="D68" i="2"/>
  <c r="E60" i="2"/>
  <c r="F60" i="2"/>
  <c r="D62" i="2"/>
  <c r="D63" i="2"/>
  <c r="D64" i="2"/>
  <c r="D65" i="2"/>
  <c r="D66" i="2"/>
  <c r="D61" i="2"/>
  <c r="E57" i="2"/>
  <c r="F57" i="2"/>
  <c r="D59" i="2"/>
  <c r="D58" i="2"/>
  <c r="E52" i="2"/>
  <c r="F52" i="2"/>
  <c r="D54" i="2"/>
  <c r="D55" i="2"/>
  <c r="D56" i="2"/>
  <c r="D53" i="2"/>
  <c r="E49" i="2"/>
  <c r="F49" i="2"/>
  <c r="D51" i="2"/>
  <c r="D50" i="2"/>
  <c r="E45" i="2"/>
  <c r="F45" i="2"/>
  <c r="D47" i="2"/>
  <c r="D48" i="2"/>
  <c r="D46" i="2"/>
  <c r="F41" i="2"/>
  <c r="D43" i="2"/>
  <c r="E38" i="2"/>
  <c r="F38" i="2"/>
  <c r="D40" i="2"/>
  <c r="D39" i="2"/>
  <c r="E34" i="2"/>
  <c r="F34" i="2"/>
  <c r="D36" i="2"/>
  <c r="D35" i="2"/>
  <c r="E31" i="2"/>
  <c r="F31" i="2"/>
  <c r="D33" i="2"/>
  <c r="D32" i="2"/>
  <c r="E26" i="2"/>
  <c r="F26" i="2"/>
  <c r="D28" i="2"/>
  <c r="D29" i="2"/>
  <c r="D30" i="2"/>
  <c r="D27" i="2"/>
  <c r="H166" i="2" l="1"/>
  <c r="E44" i="2"/>
  <c r="D26" i="2"/>
  <c r="D31" i="2"/>
  <c r="D34" i="2"/>
  <c r="D38" i="2"/>
  <c r="I166" i="2"/>
  <c r="G166" i="2"/>
  <c r="D45" i="2"/>
  <c r="F44" i="2"/>
  <c r="D49" i="2"/>
  <c r="D52" i="2"/>
  <c r="D60" i="2"/>
  <c r="E74" i="2"/>
  <c r="F85" i="2"/>
  <c r="D110" i="2"/>
  <c r="E97" i="2"/>
  <c r="F138" i="2"/>
  <c r="E141" i="2"/>
  <c r="D147" i="2"/>
  <c r="E146" i="2"/>
  <c r="D154" i="2"/>
  <c r="D157" i="2"/>
  <c r="F156" i="2"/>
  <c r="D75" i="2"/>
  <c r="F74" i="2"/>
  <c r="D86" i="2"/>
  <c r="E85" i="2"/>
  <c r="D91" i="2"/>
  <c r="D98" i="2"/>
  <c r="F97" i="2"/>
  <c r="D139" i="2"/>
  <c r="E138" i="2"/>
  <c r="F141" i="2"/>
  <c r="D152" i="2"/>
  <c r="D41" i="2"/>
  <c r="D57" i="2"/>
  <c r="E37" i="2"/>
  <c r="D117" i="2"/>
  <c r="F37" i="2"/>
  <c r="D67" i="2"/>
  <c r="D70" i="2"/>
  <c r="D81" i="2"/>
  <c r="D88" i="2"/>
  <c r="D121" i="2"/>
  <c r="D127" i="2"/>
  <c r="D134" i="2"/>
  <c r="D142" i="2"/>
  <c r="F146" i="2"/>
  <c r="D149" i="2"/>
  <c r="E156" i="2"/>
  <c r="D161" i="2"/>
  <c r="E22" i="2"/>
  <c r="F22" i="2"/>
  <c r="D24" i="2"/>
  <c r="D25" i="2"/>
  <c r="D23" i="2"/>
  <c r="D20" i="2"/>
  <c r="D21" i="2"/>
  <c r="E17" i="2"/>
  <c r="E16" i="2" s="1"/>
  <c r="F17" i="2"/>
  <c r="D18" i="2"/>
  <c r="E13" i="2"/>
  <c r="F13" i="2"/>
  <c r="D15" i="2"/>
  <c r="D14" i="2"/>
  <c r="E9" i="2"/>
  <c r="F9" i="2"/>
  <c r="D11" i="2"/>
  <c r="D12" i="2"/>
  <c r="D10" i="2"/>
  <c r="F16" i="2" l="1"/>
  <c r="F166" i="2" s="1"/>
  <c r="D22" i="2"/>
  <c r="D156" i="2"/>
  <c r="F8" i="2"/>
  <c r="D17" i="2"/>
  <c r="E19" i="2"/>
  <c r="D44" i="2"/>
  <c r="D146" i="2"/>
  <c r="D37" i="2"/>
  <c r="D138" i="2"/>
  <c r="D74" i="2"/>
  <c r="E8" i="2"/>
  <c r="F19" i="2"/>
  <c r="D141" i="2"/>
  <c r="D85" i="2"/>
  <c r="D97" i="2"/>
  <c r="D9" i="2"/>
  <c r="D13" i="2"/>
  <c r="D19" i="2"/>
  <c r="E166" i="2" l="1"/>
  <c r="D16" i="2"/>
  <c r="D8" i="2"/>
  <c r="D166" i="2" l="1"/>
</calcChain>
</file>

<file path=xl/sharedStrings.xml><?xml version="1.0" encoding="utf-8"?>
<sst xmlns="http://schemas.openxmlformats.org/spreadsheetml/2006/main" count="401" uniqueCount="293">
  <si>
    <t>Единица измерения: руб.</t>
  </si>
  <si>
    <t>Наименование</t>
  </si>
  <si>
    <t>Код ведомства</t>
  </si>
  <si>
    <t>Код целевой статьи</t>
  </si>
  <si>
    <t>Бюджетная роспись 2024</t>
  </si>
  <si>
    <t>Кассовый расход</t>
  </si>
  <si>
    <t>всего</t>
  </si>
  <si>
    <t>в том числе</t>
  </si>
  <si>
    <t>Средства Областного бюджета</t>
  </si>
  <si>
    <t>Средства Федерального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</si>
  <si>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</si>
  <si>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</si>
  <si>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</si>
  <si>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</si>
  <si>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</si>
  <si>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</si>
  <si>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</si>
  <si>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</si>
  <si>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</si>
  <si>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Безопасные качественные дороги</t>
  </si>
  <si>
    <t>Региональный проект "Дорожная сеть"</t>
  </si>
  <si>
    <t>Расходы на обеспечение деятельности областных государственных учреждений</t>
  </si>
  <si>
    <t>808</t>
  </si>
  <si>
    <t>091R100150</t>
  </si>
  <si>
    <t>Приведение в нормативное состояние автомобильных дорог и искусственных дорожных сооружений (автомобильные дороги общего пользования местного значения)</t>
  </si>
  <si>
    <t>091R153941</t>
  </si>
  <si>
    <t>Приведение в нормативное состояние автомобильных дорог и искусственных дорожных сооружений (автомобильные дороги общего пользования регионального и межмуниципального значения)</t>
  </si>
  <si>
    <t>091R153942</t>
  </si>
  <si>
    <t>Региональный проект "Общесистемные меры развития дорожного хозяйства"</t>
  </si>
  <si>
    <t>Приобретение стационарных камер фотовидеофиксации нарушений правил дорожного движения в целях увеличения их количества на автомобильных дорогах федерального, регионального или межмуниципального и местного значения</t>
  </si>
  <si>
    <t>281R222240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</si>
  <si>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</si>
  <si>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281R254180</t>
  </si>
  <si>
    <t>Беспилотные авиационные системы</t>
  </si>
  <si>
    <t>Стимулирование спроса на отечественные беспилотные авиационные системы</t>
  </si>
  <si>
    <t>Закупка беспилотных авиационных систем органами исполнительной власти субъектов Российской Федерации в области лесных отношений</t>
  </si>
  <si>
    <t>820</t>
  </si>
  <si>
    <t>201Y451270</t>
  </si>
  <si>
    <t>Демография</t>
  </si>
  <si>
    <t>Региональный проект "Финансовая поддержка семей при рождении детей"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</si>
  <si>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</si>
  <si>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806</t>
  </si>
  <si>
    <t>021P150840</t>
  </si>
  <si>
    <t>Региональный проект "Содействие занятости"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</si>
  <si>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</si>
  <si>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811</t>
  </si>
  <si>
    <t>041P252530</t>
  </si>
  <si>
    <t>Организация профессионального обучения и дополнительного профессионального образования работников промышленных предприятий</t>
  </si>
  <si>
    <t>830</t>
  </si>
  <si>
    <t>151P252920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</si>
  <si>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</si>
  <si>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151P253000</t>
  </si>
  <si>
    <t>Региональный проект "Старшее поколение"</t>
  </si>
  <si>
    <t>Проведение вакцинации против пневмококковой инфекции граждан старше трудоспособного возраста</t>
  </si>
  <si>
    <t>809</t>
  </si>
  <si>
    <t>011P322710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</si>
  <si>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</si>
  <si>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011P354680</t>
  </si>
  <si>
    <t>Обеспечение доставки лиц старше 65 лет, проживающих в сельской местности, в медицинские организации</t>
  </si>
  <si>
    <t>021P324920</t>
  </si>
  <si>
    <t>Создание системы долговременного ухода за гражданами пожилого возраста и инвалидами</t>
  </si>
  <si>
    <t>021P351630</t>
  </si>
  <si>
    <t>Региональный проект "Укрепление общественного здоровья"</t>
  </si>
  <si>
    <t>011P400150</t>
  </si>
  <si>
    <t>Информирование населения о мерах профилактики различных заболеваний</t>
  </si>
  <si>
    <t>011P420200</t>
  </si>
  <si>
    <t>Региональный проект "Спорт - норма жизни"</t>
  </si>
  <si>
    <t>Государственная поддержка организаций, входящих в систему спортивной подготовки</t>
  </si>
  <si>
    <t>849</t>
  </si>
  <si>
    <t>051P550810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</si>
  <si>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</si>
  <si>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051P552290</t>
  </si>
  <si>
    <t>Жилье и городская среда</t>
  </si>
  <si>
    <t>Региональный проект "Формирование комфортной городской среды"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</si>
  <si>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</si>
  <si>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812</t>
  </si>
  <si>
    <t>321F254240</t>
  </si>
  <si>
    <t>Субсидии на реализацию программ формирования современной городской среды</t>
  </si>
  <si>
    <t>321F255550</t>
  </si>
  <si>
    <t>Региональный проект "Чистая вода"</t>
  </si>
  <si>
    <t>Субсидии на строительство и реконструкцию (модернизацию) объектов питьевого водоснабжения</t>
  </si>
  <si>
    <t>822</t>
  </si>
  <si>
    <t>341F552430</t>
  </si>
  <si>
    <t>Субсидии на строительство и реконструкцию (модернизацию) объектов питьевого водоснабжения за счет средств областного бюджета</t>
  </si>
  <si>
    <t>341F581330</t>
  </si>
  <si>
    <t>Здравоохранение</t>
  </si>
  <si>
    <t>Региональный проект "Первичная медико-санитарная помощь"</t>
  </si>
  <si>
    <t>011N100150</t>
  </si>
  <si>
    <t>Проведение мероприятий в рамках создания и тиражирования "Новой модели медицинской организации, оказывающей первичную медико-санитарную помощь" на территории Смоленской области</t>
  </si>
  <si>
    <t>011N125210</t>
  </si>
  <si>
    <t>Обеспечение закупки авиационных работ в целях оказания медицинской помощи</t>
  </si>
  <si>
    <t>011N155540</t>
  </si>
  <si>
    <t>Региональный проект "Борьба с сердечно-сосудистыми заболеваниями"</t>
  </si>
  <si>
    <t>Оснащение оборудованием региональных сосудистых центров и первичных сосудистых отделений</t>
  </si>
  <si>
    <t>011N251920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</si>
  <si>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</si>
  <si>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011N255860</t>
  </si>
  <si>
    <t>Региональный проект "Борьба с онкологическими заболеваниями"</t>
  </si>
  <si>
    <t>Расходы на приобретение оборудования</t>
  </si>
  <si>
    <t>011N320010</t>
  </si>
  <si>
    <t>Расходы на капитальные вложения в объекты государственной собственности</t>
  </si>
  <si>
    <t>011N349990</t>
  </si>
  <si>
    <t>Переоснащение медицинских организаций, оказывающих медицинскую помощь больным с онкологическими заболеваниями</t>
  </si>
  <si>
    <t>011N351900</t>
  </si>
  <si>
    <t>Новое строительство и реконструкция (онкологический диспансер в г. Смоленске)</t>
  </si>
  <si>
    <t>011N352271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</si>
  <si>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</si>
  <si>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011N449990</t>
  </si>
  <si>
    <t>Капитальные вложения в объекты государственной собственности субъектов Российской Федерации (Строительство нового лечебного корпуса областного государственного бюджетного учреждения здравоохранения «Смоленская областная детская клиническая больница»)</t>
  </si>
  <si>
    <t>011N4R1111</t>
  </si>
  <si>
    <t>Региональный проект "Обеспечение медицинских организаций системы здравоохранения квалифицированными кадрами"</t>
  </si>
  <si>
    <t>Расходы на проведение областных смотров-конкурсов, фестивалей, семинаров, а также другие аналогичные мероприятия</t>
  </si>
  <si>
    <t>011N520050</t>
  </si>
  <si>
    <t>Обеспечение деятельности симуляционно-тренингового центра</t>
  </si>
  <si>
    <t>011N522520</t>
  </si>
  <si>
    <t>Ежемесячные денежные выплаты отдельным категориям работников областных государственных учреждений здравоохранения</t>
  </si>
  <si>
    <t>011N523330</t>
  </si>
  <si>
    <t>Обеспечение деятельности аккредитационного центра</t>
  </si>
  <si>
    <t>011N523390</t>
  </si>
  <si>
    <t>Выплата единовременного денежного пособия отдельным категориям работников областных государственных учреждений здравоохранения</t>
  </si>
  <si>
    <t>011N570040</t>
  </si>
  <si>
    <t>Ежемесячная денежная выплата студентам, заключившим договоры о целевом обучении</t>
  </si>
  <si>
    <t>011N571640</t>
  </si>
  <si>
    <t>Региональный проект "Цифровой контур здравоохранения"</t>
  </si>
  <si>
    <t>Развитие информационно-телекоммуникационных технологий в медицинских учреждениях</t>
  </si>
  <si>
    <t>011N722530</t>
  </si>
  <si>
    <t>Реализация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</si>
  <si>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011N751140</t>
  </si>
  <si>
    <t>Региональный проект "Модернизация первичного звена здравоохранения Российской Федерации"</t>
  </si>
  <si>
    <t>011N949990</t>
  </si>
  <si>
    <t>Реализация региональных программ модернизации первичного звена здравоохранения (оснащение транспортом медицинских организаций)</t>
  </si>
  <si>
    <t>011N953651</t>
  </si>
  <si>
    <t>Реализация региональных программ модернизации первичного звена здравоохранения (оснащение и переоснащение оборудованием медицинских организаций)</t>
  </si>
  <si>
    <t>011N953652</t>
  </si>
  <si>
    <t>Культура</t>
  </si>
  <si>
    <t>Региональный проект "Культурная среда"</t>
  </si>
  <si>
    <t>Субсидии для софинансирования расходов бюджетов муниципальных районов Смоленской области в рамках реализации областной государственной программы "Развитие культуры в Смоленской области" на создание модельных муниципальных библиотек</t>
  </si>
  <si>
    <t>810</t>
  </si>
  <si>
    <t>031A154540</t>
  </si>
  <si>
    <t>Субсидии на развитие сети учреждений культурно-досугового типа</t>
  </si>
  <si>
    <t>031A155130</t>
  </si>
  <si>
    <t>Субсидии на государственную поддержку отрасли культуры (модернизация детских школ искусств)</t>
  </si>
  <si>
    <t>031A155194</t>
  </si>
  <si>
    <t>Оснащение региональных и муниципальных театров</t>
  </si>
  <si>
    <t>031A155840</t>
  </si>
  <si>
    <t>Техническое оснащение региональных и муниципальных музеев</t>
  </si>
  <si>
    <t>031A155900</t>
  </si>
  <si>
    <t>Региональный проект "Творческие люди"</t>
  </si>
  <si>
    <t>Проведение творческих фестивалей</t>
  </si>
  <si>
    <t>031A224400</t>
  </si>
  <si>
    <t>Субсидии на государственную поддержку отрасли культуры (поддержка лучших работников сельских учреждений культуры)</t>
  </si>
  <si>
    <t>031A255195</t>
  </si>
  <si>
    <t>Субсидии на государственную поддержку отрасли культуры (поддержка лучших сельских учреждений культуры)</t>
  </si>
  <si>
    <t>031A255196</t>
  </si>
  <si>
    <t>Малое и среднее предпринимательство и поддержка индивидуальной предпринимательской инициативы</t>
  </si>
  <si>
    <t>Региональный проект "Поддержка самозанятых"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</si>
  <si>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развитие института самозанятости)</t>
  </si>
  <si>
    <t>838</t>
  </si>
  <si>
    <t>101I255277</t>
  </si>
  <si>
    <t>Региональный проект "Создание условий для легкого старта и комфортного ведения бизнеса"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</si>
  <si>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(предоставление грантов субъектам малого и среднего предпринимательства, являющимся социальными предприятиями)</t>
  </si>
  <si>
    <t>101I455278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</si>
  <si>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оказание поддержки гражданам, желающим вести бизнес, начинающим и действующим предпринимателям)</t>
  </si>
  <si>
    <t>101I455279</t>
  </si>
  <si>
    <t>Региональный проект "Акселерация субъектов МСП"</t>
  </si>
  <si>
    <t>Создание системы поддержки фермеров и развитие сельской кооперации (предоставление грантов "Агростартап" крестьянским (фермерским) хозяйствам или индивидуальным предпринимателям на их создание и (или) развитие)</t>
  </si>
  <si>
    <t>805</t>
  </si>
  <si>
    <t>081I554801</t>
  </si>
  <si>
    <t>Создание системы поддержки фермеров и развитие сельской кооперации (субсидии сельскохозяйственным потребительским кооперативам на возмещение части затрат, связанных с их развитием)</t>
  </si>
  <si>
    <t>081I554802</t>
  </si>
  <si>
    <t>Создание системы поддержки фермеров и развитие сельской кооперации (субсидии автономным некоммерческим организациям на финансовое обеспечение затрат, связанных с осуществлением их деятельности по оказанию информационно-консультационных услуг)</t>
  </si>
  <si>
    <t>081I554803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</si>
  <si>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создание и (или) развитие центра поддержки экспорта)</t>
  </si>
  <si>
    <t>818</t>
  </si>
  <si>
    <t>101I555274</t>
  </si>
  <si>
    <t>Субсидии автономной некоммерческой организации "Центр поддержки предпринимательства Смоленской области" на создание и (или) развитие центра "Мой бизнес"</t>
  </si>
  <si>
    <t>101I561640</t>
  </si>
  <si>
    <t>Образование</t>
  </si>
  <si>
    <t>Региональный проект "Современная школа"</t>
  </si>
  <si>
    <t>041E100150</t>
  </si>
  <si>
    <t>041E149990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</si>
  <si>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организациях)</t>
  </si>
  <si>
    <t>041E151721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</si>
  <si>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детских технопарков "Кванториум")</t>
  </si>
  <si>
    <t>041E151722</t>
  </si>
  <si>
    <t>Обеспечение реализации мероприятий по осуществлению единовременных компенсационных выплат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</si>
  <si>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041E152560</t>
  </si>
  <si>
    <t>Создание новых мест в общеобразовательных организациях (школа на 1 000 мест в мкр. Королевка г. Смоленска)</t>
  </si>
  <si>
    <t>041E155206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</si>
  <si>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</si>
  <si>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041E164800</t>
  </si>
  <si>
    <t>Субвенция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</si>
  <si>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>041E180180</t>
  </si>
  <si>
    <t>Субсидии на обеспечение функционирования детских технопарков "Кванториум"</t>
  </si>
  <si>
    <t>041E180740</t>
  </si>
  <si>
    <t>Иные межбюджетные трансферты на проведение мероприятий по вводу в эксплуатацию общеобразовательных организаций</t>
  </si>
  <si>
    <t>041E180770</t>
  </si>
  <si>
    <t>Субсидии на обеспечение условий для функционирования центров "Точка роста"</t>
  </si>
  <si>
    <t>041E181710</t>
  </si>
  <si>
    <t>Региональный проект "Успех каждого ребенка"</t>
  </si>
  <si>
    <t>041E200150</t>
  </si>
  <si>
    <t>Расходы на текущие и капитальные ремонты зданий и сооружений областных государственных учреждений</t>
  </si>
  <si>
    <t>041E202250</t>
  </si>
  <si>
    <t>Расходы на реализацию мероприятий в рамках функционирования мобильного технопарка "Кванториум"</t>
  </si>
  <si>
    <t>041E220250</t>
  </si>
  <si>
    <t>Обеспечение функционирования центра выявления и поддержки одаренных детей</t>
  </si>
  <si>
    <t>041E225580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</si>
  <si>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</si>
  <si>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041E250980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</si>
  <si>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</si>
  <si>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041E251710</t>
  </si>
  <si>
    <t>Региональный проект "Цифровая образовательная среда"</t>
  </si>
  <si>
    <t>041E400150</t>
  </si>
  <si>
    <t>Обеспечение функционирования центров цифрового образования детей</t>
  </si>
  <si>
    <t>041E425150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</si>
  <si>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</si>
  <si>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041E452130</t>
  </si>
  <si>
    <t>Региональный проект "Социальная активность"</t>
  </si>
  <si>
    <t>824</t>
  </si>
  <si>
    <t>311E800150</t>
  </si>
  <si>
    <t>Участие в региональных, межрегиональных, всероссийских и международных мероприятиях добровольческой направленности</t>
  </si>
  <si>
    <t>311E821130</t>
  </si>
  <si>
    <t>Создание и организация работы ресурсных центров по поддержке добровольчества (волонтерства)</t>
  </si>
  <si>
    <t>311E823420</t>
  </si>
  <si>
    <t>Проведение мероприятий по поддержке и популяризации добровольчества (волонтерства)</t>
  </si>
  <si>
    <t>311E824570</t>
  </si>
  <si>
    <t>Расходы на проведение информационной и рекламной кампании в целях популяризации добровольчества (волонтерства)</t>
  </si>
  <si>
    <t>311E825510</t>
  </si>
  <si>
    <t>Региональный проект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</si>
  <si>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</si>
  <si>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041EВ51790</t>
  </si>
  <si>
    <t>Мероприятия по вовлечению детей и молодёжи в патриотические проекты</t>
  </si>
  <si>
    <t>311EВ25520</t>
  </si>
  <si>
    <t>Проведение региональных и межрегиональных мероприятий в сфере патриотического воспитания</t>
  </si>
  <si>
    <t>311EВ25530</t>
  </si>
  <si>
    <t>Проведение мероприятий военно-патриотической направленности в целях увеличения численности детей, вовлеченных в деятельность военно-патриотических клубов и объединений, в том числе во Всероссийского детско-юношеского военно-патриотического общественного движения "ЮНАРМИЯ"</t>
  </si>
  <si>
    <t>311EВ25540</t>
  </si>
  <si>
    <t>Разработка и реализация комплекса мер, направленных на развитие системы гражданского и патриотического воспитания граждан</t>
  </si>
  <si>
    <t>311EВ25560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</si>
  <si>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</si>
  <si>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311EВ25570</t>
  </si>
  <si>
    <t>Региональный проект "Развитие системы поддержки молодежи ("Молодежь России")"</t>
  </si>
  <si>
    <t>311EГ00150</t>
  </si>
  <si>
    <t>Реализация мероприятий по формированию эффективной системы выявления, поддержки и развития способностей и талантов у детей и молодежи</t>
  </si>
  <si>
    <t>311EГ24550</t>
  </si>
  <si>
    <t>Реализация программы комплексного развития молодежной политики в регионах Российской Федерации "Регион для молодых"</t>
  </si>
  <si>
    <t>311EГ51160</t>
  </si>
  <si>
    <t>Производительность труда</t>
  </si>
  <si>
    <t>Региональный проект "Адресная поддержка повышения производительности труда на предприятиях"</t>
  </si>
  <si>
    <t>Государственная поддержка субъектов Российской Федерации в целях достижения результатов национального проекта "Производительность труда"</t>
  </si>
  <si>
    <t>301L252890</t>
  </si>
  <si>
    <t>Туризм и индустрия гостеприимства</t>
  </si>
  <si>
    <t>Региональный проект "Развитие туристической инфраструктуры"</t>
  </si>
  <si>
    <t>Создание модульных некапитальных средств размещения при реализации инвестиционных проектов</t>
  </si>
  <si>
    <t>031J155220</t>
  </si>
  <si>
    <t>Единая субсидия на достижение показателей государственной программы Российской Федерации «Развитие туризма» (номера в коллективных средствах размещения)</t>
  </si>
  <si>
    <t>031J155581</t>
  </si>
  <si>
    <t>Единая субсидия на достижение показателей государственной программы Российской Федерации «Развитие туризма» (туристические поездки)</t>
  </si>
  <si>
    <t>031J155582</t>
  </si>
  <si>
    <t>Цифровая экономика Российской Федерации</t>
  </si>
  <si>
    <t>Региональный проект "Информационная инфраструктура"</t>
  </si>
  <si>
    <t>Обеспечение доступа к сети Интернет для социально значимых объектов</t>
  </si>
  <si>
    <t>835</t>
  </si>
  <si>
    <t>111D220800</t>
  </si>
  <si>
    <t>Региональный проект "Кадры для цифровой экономики"</t>
  </si>
  <si>
    <t>Организация обучения трудоспособных жителей Смоленской области компетенциям цифровой экономики в рамках дополнительного образования</t>
  </si>
  <si>
    <t>111D324880</t>
  </si>
  <si>
    <t>Создание, сопровождение и развитие Интернет-сайта для популяризации ИТ-специальностей в Смоленской области</t>
  </si>
  <si>
    <t>111D324890</t>
  </si>
  <si>
    <t>Региональный проект "Информационная безопасность"</t>
  </si>
  <si>
    <t>Приобретение, сопровождение и обновление лицензионного программного обеспечения</t>
  </si>
  <si>
    <t>111D421330</t>
  </si>
  <si>
    <t>Региональный проект "Цифровое государственное управление"</t>
  </si>
  <si>
    <t>Обеспечение предоставления государственных услуг в цифровом виде, создание и развитие цифровых сервисов</t>
  </si>
  <si>
    <t>111D623890</t>
  </si>
  <si>
    <t>Экология</t>
  </si>
  <si>
    <t>Региональный проект "Чистая страна"</t>
  </si>
  <si>
    <t>Разработка проектно-сметной документации ликвидации объекта накопленного экологического вреда окружающей среде на территории Смоленской области</t>
  </si>
  <si>
    <t>807</t>
  </si>
  <si>
    <t>181G123650</t>
  </si>
  <si>
    <t>Осуществление контроля за выполнением государственного контракта на выполнение работ по реализации природоохранного проекта "Ликвидация объекта накопленного вреда окружающей среде - несанкционированной свалки, расположенной в границе города Смоленска"</t>
  </si>
  <si>
    <t>181G124670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</si>
  <si>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</si>
  <si>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181G152420</t>
  </si>
  <si>
    <t>Региональный проект "Сохранение лесов"</t>
  </si>
  <si>
    <t>Увеличение площади лесовосстановления</t>
  </si>
  <si>
    <t>201GА23740</t>
  </si>
  <si>
    <t>201GА54290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</si>
  <si>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</si>
  <si>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201GА54320</t>
  </si>
  <si>
    <t>Итого:</t>
  </si>
  <si>
    <t>Национальные проекты</t>
  </si>
  <si>
    <t>на 1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</si>
</sst>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36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4" fillId="2" borderId="14">
      <alignment horizontal="left" vertical="top" wrapText="1"/>
    </xf>
    <xf numFmtId="49" fontId="4" fillId="2" borderId="15">
      <alignment horizontal="center" vertical="top" shrinkToFit="1"/>
    </xf>
    <xf numFmtId="4" fontId="4" fillId="2" borderId="15">
      <alignment horizontal="right" vertical="top" shrinkToFit="1"/>
    </xf>
    <xf numFmtId="4" fontId="4" fillId="2" borderId="16">
      <alignment horizontal="right" vertical="top" shrinkToFit="1"/>
    </xf>
    <xf numFmtId="0" fontId="3" fillId="3" borderId="17">
      <alignment horizontal="left" vertical="top" wrapText="1"/>
    </xf>
    <xf numFmtId="49" fontId="3" fillId="3" borderId="18">
      <alignment horizontal="center" vertical="top" shrinkToFit="1"/>
    </xf>
    <xf numFmtId="4" fontId="3" fillId="3" borderId="18">
      <alignment horizontal="right" vertical="top" shrinkToFit="1"/>
    </xf>
    <xf numFmtId="4" fontId="3" fillId="3" borderId="19">
      <alignment horizontal="right" vertical="top" shrinkToFit="1"/>
    </xf>
    <xf numFmtId="0" fontId="5" fillId="0" borderId="20">
      <alignment horizontal="left" vertical="top" wrapText="1"/>
    </xf>
    <xf numFmtId="49" fontId="2" fillId="0" borderId="21">
      <alignment horizontal="center" vertical="top" shrinkToFit="1"/>
    </xf>
    <xf numFmtId="4" fontId="2" fillId="0" borderId="21">
      <alignment horizontal="right" vertical="top" shrinkToFit="1"/>
    </xf>
    <xf numFmtId="4" fontId="6" fillId="0" borderId="22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4" borderId="26"/>
    <xf numFmtId="0" fontId="4" fillId="4" borderId="27"/>
    <xf numFmtId="4" fontId="4" fillId="4" borderId="27">
      <alignment horizontal="right" shrinkToFit="1"/>
    </xf>
    <xf numFmtId="4" fontId="4" fillId="4" borderId="28">
      <alignment horizontal="right" shrinkToFit="1"/>
    </xf>
    <xf numFmtId="0" fontId="2" fillId="0" borderId="29"/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</cellStyleXfs>
  <cellXfs count="43">
    <xf numFmtId="0" fontId="0" fillId="0" borderId="0" xfId="0"/>
    <xf numFmtId="0" fontId="0" fillId="0" borderId="0" xfId="0" applyProtection="1">
      <protection locked="0"/>
    </xf>
    <xf numFmtId="49" fontId="3" fillId="0" borderId="8" xfId="6" applyNumberFormat="1" applyProtection="1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49" fontId="3" fillId="0" borderId="11" xfId="8" applyNumberFormat="1" applyProtection="1">
      <alignment horizontal="center" vertical="center" wrapText="1"/>
    </xf>
    <xf numFmtId="49" fontId="3" fillId="0" borderId="12" xfId="9" applyNumberFormat="1" applyProtection="1">
      <alignment horizontal="center" vertical="center" wrapText="1"/>
    </xf>
    <xf numFmtId="49" fontId="3" fillId="0" borderId="13" xfId="10" applyNumberFormat="1" applyProtection="1">
      <alignment horizontal="center" vertical="center" wrapText="1"/>
    </xf>
    <xf numFmtId="0" fontId="4" fillId="2" borderId="14" xfId="11" applyNumberFormat="1" applyProtection="1">
      <alignment horizontal="left" vertical="top" wrapText="1"/>
    </xf>
    <xf numFmtId="49" fontId="4" fillId="2" borderId="15" xfId="12" applyNumberFormat="1" applyProtection="1">
      <alignment horizontal="center" vertical="top" shrinkToFit="1"/>
    </xf>
    <xf numFmtId="4" fontId="4" fillId="2" borderId="15" xfId="13" applyNumberFormat="1" applyProtection="1">
      <alignment horizontal="right" vertical="top" shrinkToFit="1"/>
    </xf>
    <xf numFmtId="0" fontId="3" fillId="3" borderId="17" xfId="15" applyNumberFormat="1" applyProtection="1">
      <alignment horizontal="left" vertical="top" wrapText="1"/>
    </xf>
    <xf numFmtId="49" fontId="3" fillId="3" borderId="18" xfId="16" applyNumberFormat="1" applyProtection="1">
      <alignment horizontal="center" vertical="top" shrinkToFit="1"/>
    </xf>
    <xf numFmtId="4" fontId="3" fillId="3" borderId="18" xfId="17" applyNumberFormat="1" applyProtection="1">
      <alignment horizontal="right" vertical="top" shrinkToFit="1"/>
    </xf>
    <xf numFmtId="0" fontId="5" fillId="0" borderId="20" xfId="19" applyNumberFormat="1" applyProtection="1">
      <alignment horizontal="left" vertical="top" wrapText="1"/>
    </xf>
    <xf numFmtId="49" fontId="2" fillId="0" borderId="21" xfId="20" applyNumberFormat="1" applyProtection="1">
      <alignment horizontal="center" vertical="top" shrinkToFit="1"/>
    </xf>
    <xf numFmtId="4" fontId="2" fillId="0" borderId="21" xfId="21" applyNumberFormat="1" applyProtection="1">
      <alignment horizontal="right" vertical="top" shrinkToFit="1"/>
    </xf>
    <xf numFmtId="4" fontId="6" fillId="0" borderId="22" xfId="22" applyNumberFormat="1" applyProtection="1">
      <alignment horizontal="right" vertical="top" shrinkToFit="1"/>
    </xf>
    <xf numFmtId="0" fontId="2" fillId="0" borderId="23" xfId="23" applyNumberFormat="1" applyProtection="1"/>
    <xf numFmtId="0" fontId="2" fillId="0" borderId="24" xfId="24" applyNumberFormat="1" applyProtection="1"/>
    <xf numFmtId="0" fontId="2" fillId="0" borderId="25" xfId="25" applyNumberFormat="1" applyProtection="1"/>
    <xf numFmtId="0" fontId="4" fillId="4" borderId="26" xfId="26" applyNumberFormat="1" applyProtection="1"/>
    <xf numFmtId="0" fontId="4" fillId="4" borderId="27" xfId="27" applyNumberFormat="1" applyProtection="1"/>
    <xf numFmtId="4" fontId="4" fillId="4" borderId="27" xfId="28" applyNumberFormat="1" applyProtection="1">
      <alignment horizontal="right" shrinkToFit="1"/>
    </xf>
    <xf numFmtId="0" fontId="2" fillId="0" borderId="29" xfId="30" applyNumberFormat="1" applyProtection="1"/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0" borderId="3" xfId="4">
      <alignment horizontal="center" vertical="center" wrapText="1"/>
    </xf>
    <xf numFmtId="49" fontId="3" fillId="0" borderId="5" xfId="5" applyNumberFormat="1" applyProtection="1">
      <alignment horizontal="center" vertical="center" wrapText="1"/>
    </xf>
    <xf numFmtId="49" fontId="3" fillId="0" borderId="5" xfId="5">
      <alignment horizontal="center" vertical="center" wrapText="1"/>
    </xf>
    <xf numFmtId="49" fontId="3" fillId="0" borderId="4" xfId="4" applyNumberFormat="1" applyBorder="1" applyProtection="1">
      <alignment horizontal="center" vertical="center" wrapText="1"/>
    </xf>
    <xf numFmtId="49" fontId="3" fillId="0" borderId="6" xfId="4" applyNumberFormat="1" applyBorder="1" applyProtection="1">
      <alignment horizontal="center" vertical="center" wrapText="1"/>
    </xf>
    <xf numFmtId="49" fontId="3" fillId="0" borderId="10" xfId="4" applyNumberFormat="1" applyBorder="1" applyProtection="1">
      <alignment horizontal="center" vertical="center" wrapText="1"/>
    </xf>
    <xf numFmtId="49" fontId="3" fillId="0" borderId="8" xfId="6" applyNumberFormat="1" applyProtection="1">
      <alignment horizontal="center" vertical="center" wrapText="1"/>
    </xf>
    <xf numFmtId="49" fontId="3" fillId="0" borderId="8" xfId="6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49" fontId="3" fillId="0" borderId="9" xfId="7">
      <alignment horizontal="center" vertical="center" wrapText="1"/>
    </xf>
    <xf numFmtId="49" fontId="3" fillId="0" borderId="7" xfId="6" applyNumberFormat="1" applyBorder="1" applyProtection="1">
      <alignment horizontal="center" vertical="center" wrapText="1"/>
    </xf>
    <xf numFmtId="49" fontId="3" fillId="0" borderId="10" xfId="6" applyNumberFormat="1" applyBorder="1" applyProtection="1">
      <alignment horizontal="center" vertical="center" wrapText="1"/>
    </xf>
  </cellXfs>
  <cellStyles count="36">
    <cellStyle name="br" xfId="33"/>
    <cellStyle name="col" xfId="32"/>
    <cellStyle name="ex58" xfId="28"/>
    <cellStyle name="ex59" xfId="29"/>
    <cellStyle name="ex60" xfId="11"/>
    <cellStyle name="ex61" xfId="12"/>
    <cellStyle name="ex62" xfId="13"/>
    <cellStyle name="ex63" xfId="14"/>
    <cellStyle name="ex64" xfId="15"/>
    <cellStyle name="ex65" xfId="16"/>
    <cellStyle name="ex66" xfId="17"/>
    <cellStyle name="ex67" xfId="18"/>
    <cellStyle name="ex68" xfId="19"/>
    <cellStyle name="ex69" xfId="20"/>
    <cellStyle name="ex70" xfId="21"/>
    <cellStyle name="ex71" xfId="22"/>
    <cellStyle name="st57" xfId="2"/>
    <cellStyle name="style0" xfId="34"/>
    <cellStyle name="td" xfId="35"/>
    <cellStyle name="tr" xfId="31"/>
    <cellStyle name="xl_bot_header" xfId="9"/>
    <cellStyle name="xl_bot_left_header" xfId="8"/>
    <cellStyle name="xl_bot_right_header" xfId="10"/>
    <cellStyle name="xl_center_header" xfId="6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_total_top" xfId="24"/>
    <cellStyle name="xl_total_top_left" xfId="23"/>
    <cellStyle name="xl_total_top_right" xfId="2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7"/>
  <sheetViews>
    <sheetView showGridLines="0" tabSelected="1" zoomScale="120" zoomScaleNormal="120" workbookViewId="0">
      <pane ySplit="7" topLeftCell="A8" activePane="bottomLeft" state="frozen"/>
      <selection pane="bottomLeft" activeCell="E166" sqref="E166:F166"/>
    </sheetView>
  </sheetViews>
  <sheetFormatPr defaultColWidth="9.42578125" defaultRowHeight="15" x14ac:dyDescent="0.25"/>
  <cols>
    <col min="1" max="1" width="40.5703125" style="1" customWidth="1"/>
    <col min="2" max="2" width="6.7109375" style="1" customWidth="1"/>
    <col min="3" max="3" width="8.85546875" style="1" customWidth="1"/>
    <col min="4" max="4" width="18.28515625" style="1" customWidth="1"/>
    <col min="5" max="6" width="17.42578125" style="1" customWidth="1"/>
    <col min="7" max="7" width="18.28515625" style="1" customWidth="1"/>
    <col min="8" max="9" width="17.42578125" style="1" customWidth="1"/>
    <col min="10" max="16384" width="9.42578125" style="1"/>
  </cols>
  <sheetData>
    <row r="1" spans="1:9" ht="15.95" customHeight="1" x14ac:dyDescent="0.25">
      <c r="A1" s="24" t="s">
        <v>291</v>
      </c>
      <c r="B1" s="25"/>
      <c r="C1" s="25"/>
      <c r="D1" s="25"/>
      <c r="E1" s="25"/>
      <c r="F1" s="25"/>
      <c r="G1" s="25"/>
      <c r="H1" s="25"/>
      <c r="I1" s="25"/>
    </row>
    <row r="2" spans="1:9" ht="15.95" customHeight="1" x14ac:dyDescent="0.25">
      <c r="A2" s="24" t="s">
        <v>292</v>
      </c>
      <c r="B2" s="25"/>
      <c r="C2" s="25"/>
      <c r="D2" s="25"/>
      <c r="E2" s="25"/>
      <c r="F2" s="25"/>
      <c r="G2" s="25"/>
      <c r="H2" s="25"/>
      <c r="I2" s="25"/>
    </row>
    <row r="3" spans="1:9" ht="15.2" customHeight="1" x14ac:dyDescent="0.25">
      <c r="A3" s="26" t="s">
        <v>0</v>
      </c>
      <c r="B3" s="27"/>
      <c r="C3" s="27"/>
      <c r="D3" s="27"/>
      <c r="E3" s="27"/>
      <c r="F3" s="27"/>
      <c r="G3" s="27"/>
      <c r="H3" s="27"/>
      <c r="I3" s="27"/>
    </row>
    <row r="4" spans="1:9" ht="15.2" customHeight="1" x14ac:dyDescent="0.25">
      <c r="A4" s="28" t="s">
        <v>1</v>
      </c>
      <c r="B4" s="30" t="s">
        <v>2</v>
      </c>
      <c r="C4" s="34" t="s">
        <v>3</v>
      </c>
      <c r="D4" s="30" t="s">
        <v>4</v>
      </c>
      <c r="E4" s="31"/>
      <c r="F4" s="31"/>
      <c r="G4" s="32" t="s">
        <v>5</v>
      </c>
      <c r="H4" s="33"/>
      <c r="I4" s="33"/>
    </row>
    <row r="5" spans="1:9" ht="15.2" customHeight="1" x14ac:dyDescent="0.25">
      <c r="A5" s="29"/>
      <c r="B5" s="31"/>
      <c r="C5" s="35"/>
      <c r="D5" s="41" t="s">
        <v>6</v>
      </c>
      <c r="E5" s="37" t="s">
        <v>7</v>
      </c>
      <c r="F5" s="38"/>
      <c r="G5" s="37" t="s">
        <v>6</v>
      </c>
      <c r="H5" s="39" t="s">
        <v>7</v>
      </c>
      <c r="I5" s="40"/>
    </row>
    <row r="6" spans="1:9" ht="38.25" x14ac:dyDescent="0.25">
      <c r="A6" s="29"/>
      <c r="B6" s="31"/>
      <c r="C6" s="36"/>
      <c r="D6" s="42"/>
      <c r="E6" s="2" t="s">
        <v>8</v>
      </c>
      <c r="F6" s="2" t="s">
        <v>9</v>
      </c>
      <c r="G6" s="38"/>
      <c r="H6" s="2" t="s">
        <v>8</v>
      </c>
      <c r="I6" s="3" t="s">
        <v>9</v>
      </c>
    </row>
    <row r="7" spans="1:9" x14ac:dyDescent="0.25">
      <c r="A7" s="4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6" t="s">
        <v>18</v>
      </c>
    </row>
    <row r="8" spans="1:9" ht="15" customHeight="1" x14ac:dyDescent="0.25">
      <c r="A8" s="7" t="s">
        <v>19</v>
      </c>
      <c r="B8" s="8"/>
      <c r="C8" s="8"/>
      <c r="D8" s="9">
        <f>D9+D13</f>
        <v>6472005381.4400005</v>
      </c>
      <c r="E8" s="9">
        <f t="shared" ref="E8:F8" si="0">E9+E13</f>
        <v>4413889081.4399996</v>
      </c>
      <c r="F8" s="9">
        <f t="shared" si="0"/>
        <v>2058116300</v>
      </c>
      <c r="G8" s="9">
        <f>G9+G13</f>
        <v>298289639.69</v>
      </c>
      <c r="H8" s="9">
        <f t="shared" ref="H8:I8" si="1">H9+H13</f>
        <v>188046239.69</v>
      </c>
      <c r="I8" s="9">
        <f t="shared" si="1"/>
        <v>110243400</v>
      </c>
    </row>
    <row r="9" spans="1:9" ht="15" customHeight="1" x14ac:dyDescent="0.25">
      <c r="A9" s="10" t="s">
        <v>20</v>
      </c>
      <c r="B9" s="11"/>
      <c r="C9" s="11"/>
      <c r="D9" s="12">
        <f>SUM(D10:D12)</f>
        <v>6383817237.1100006</v>
      </c>
      <c r="E9" s="12">
        <f t="shared" ref="E9:F9" si="2">SUM(E10:E12)</f>
        <v>4353043437.1099997</v>
      </c>
      <c r="F9" s="12">
        <f t="shared" si="2"/>
        <v>2030773800</v>
      </c>
      <c r="G9" s="12">
        <f>SUM(G10:G12)</f>
        <v>298289639.69</v>
      </c>
      <c r="H9" s="12">
        <f t="shared" ref="H9:I9" si="3">SUM(H10:H12)</f>
        <v>188046239.69</v>
      </c>
      <c r="I9" s="12">
        <f t="shared" si="3"/>
        <v>110243400</v>
      </c>
    </row>
    <row r="10" spans="1:9" ht="26.25" customHeight="1" x14ac:dyDescent="0.25">
      <c r="A10" s="13" t="s">
        <v>21</v>
      </c>
      <c r="B10" s="14" t="s">
        <v>22</v>
      </c>
      <c r="C10" s="14" t="s">
        <v>23</v>
      </c>
      <c r="D10" s="15">
        <f>SUM(E10:F10)</f>
        <v>4290236000</v>
      </c>
      <c r="E10" s="15">
        <v>4290236000</v>
      </c>
      <c r="F10" s="15">
        <v>0</v>
      </c>
      <c r="G10" s="15">
        <f>SUM(H10:I10)</f>
        <v>184636650</v>
      </c>
      <c r="H10" s="15">
        <v>184636650</v>
      </c>
      <c r="I10" s="16">
        <v>0</v>
      </c>
    </row>
    <row r="11" spans="1:9" ht="56.25" customHeight="1" x14ac:dyDescent="0.25">
      <c r="A11" s="13" t="s">
        <v>24</v>
      </c>
      <c r="B11" s="14" t="s">
        <v>22</v>
      </c>
      <c r="C11" s="14" t="s">
        <v>25</v>
      </c>
      <c r="D11" s="15">
        <f t="shared" ref="D11:D12" si="4">SUM(E11:F11)</f>
        <v>306031615</v>
      </c>
      <c r="E11" s="15">
        <v>9180948.4499999993</v>
      </c>
      <c r="F11" s="15">
        <v>296850666.55000001</v>
      </c>
      <c r="G11" s="15">
        <f t="shared" ref="G11:G12" si="5">SUM(H11:I11)</f>
        <v>0</v>
      </c>
      <c r="H11" s="15">
        <v>0</v>
      </c>
      <c r="I11" s="16">
        <v>0</v>
      </c>
    </row>
    <row r="12" spans="1:9" ht="63.75" customHeight="1" x14ac:dyDescent="0.25">
      <c r="A12" s="13" t="s">
        <v>26</v>
      </c>
      <c r="B12" s="14" t="s">
        <v>22</v>
      </c>
      <c r="C12" s="14" t="s">
        <v>27</v>
      </c>
      <c r="D12" s="15">
        <f t="shared" si="4"/>
        <v>1787549622.1100001</v>
      </c>
      <c r="E12" s="15">
        <v>53626488.659999996</v>
      </c>
      <c r="F12" s="15">
        <v>1733923133.45</v>
      </c>
      <c r="G12" s="15">
        <f t="shared" si="5"/>
        <v>113652989.69</v>
      </c>
      <c r="H12" s="15">
        <v>3409589.69</v>
      </c>
      <c r="I12" s="16">
        <v>110243400</v>
      </c>
    </row>
    <row r="13" spans="1:9" ht="30" customHeight="1" x14ac:dyDescent="0.25">
      <c r="A13" s="10" t="s">
        <v>28</v>
      </c>
      <c r="B13" s="11"/>
      <c r="C13" s="11"/>
      <c r="D13" s="12">
        <f>SUM(D14:D15)</f>
        <v>88188144.329999998</v>
      </c>
      <c r="E13" s="12">
        <f t="shared" ref="E13:F13" si="6">SUM(E14:E15)</f>
        <v>60845644.329999998</v>
      </c>
      <c r="F13" s="12">
        <f t="shared" si="6"/>
        <v>27342500</v>
      </c>
      <c r="G13" s="12">
        <f>SUM(G14:G15)</f>
        <v>0</v>
      </c>
      <c r="H13" s="12">
        <f t="shared" ref="H13:I13" si="7">SUM(H14:H15)</f>
        <v>0</v>
      </c>
      <c r="I13" s="12">
        <f t="shared" si="7"/>
        <v>0</v>
      </c>
    </row>
    <row r="14" spans="1:9" ht="75" customHeight="1" x14ac:dyDescent="0.25">
      <c r="A14" s="13" t="s">
        <v>29</v>
      </c>
      <c r="B14" s="14" t="s">
        <v>22</v>
      </c>
      <c r="C14" s="14" t="s">
        <v>30</v>
      </c>
      <c r="D14" s="15">
        <f>SUM(E14:F14)</f>
        <v>60000000</v>
      </c>
      <c r="E14" s="15">
        <v>60000000</v>
      </c>
      <c r="F14" s="15">
        <v>0</v>
      </c>
      <c r="G14" s="15">
        <f>SUM(H14:I14)</f>
        <v>0</v>
      </c>
      <c r="H14" s="15">
        <v>0</v>
      </c>
      <c r="I14" s="16">
        <v>0</v>
      </c>
    </row>
    <row r="15" spans="1:9" ht="75" customHeight="1" x14ac:dyDescent="0.25">
      <c r="A15" s="13" t="s">
        <v>31</v>
      </c>
      <c r="B15" s="14" t="s">
        <v>22</v>
      </c>
      <c r="C15" s="14" t="s">
        <v>32</v>
      </c>
      <c r="D15" s="15">
        <f>SUM(E15:F15)</f>
        <v>28188144.329999998</v>
      </c>
      <c r="E15" s="15">
        <v>845644.33</v>
      </c>
      <c r="F15" s="15">
        <v>27342500</v>
      </c>
      <c r="G15" s="15">
        <f>SUM(H15:I15)</f>
        <v>0</v>
      </c>
      <c r="H15" s="15">
        <v>0</v>
      </c>
      <c r="I15" s="16">
        <v>0</v>
      </c>
    </row>
    <row r="16" spans="1:9" ht="15" customHeight="1" x14ac:dyDescent="0.25">
      <c r="A16" s="7" t="s">
        <v>33</v>
      </c>
      <c r="B16" s="8"/>
      <c r="C16" s="8"/>
      <c r="D16" s="9">
        <f>SUM(D17)</f>
        <v>18000000</v>
      </c>
      <c r="E16" s="9">
        <f t="shared" ref="E16:F16" si="8">SUM(E17)</f>
        <v>0</v>
      </c>
      <c r="F16" s="9">
        <f t="shared" si="8"/>
        <v>18000000</v>
      </c>
      <c r="G16" s="9">
        <f>SUM(G17)</f>
        <v>0</v>
      </c>
      <c r="H16" s="9">
        <f t="shared" ref="H16:I16" si="9">SUM(H17)</f>
        <v>0</v>
      </c>
      <c r="I16" s="9">
        <f t="shared" si="9"/>
        <v>0</v>
      </c>
    </row>
    <row r="17" spans="1:9" ht="38.25" x14ac:dyDescent="0.25">
      <c r="A17" s="10" t="s">
        <v>34</v>
      </c>
      <c r="B17" s="11"/>
      <c r="C17" s="11"/>
      <c r="D17" s="12">
        <f>SUM(D18)</f>
        <v>18000000</v>
      </c>
      <c r="E17" s="12">
        <f t="shared" ref="E17:F17" si="10">SUM(E18)</f>
        <v>0</v>
      </c>
      <c r="F17" s="12">
        <f t="shared" si="10"/>
        <v>18000000</v>
      </c>
      <c r="G17" s="12">
        <f>SUM(G18)</f>
        <v>0</v>
      </c>
      <c r="H17" s="12">
        <f t="shared" ref="H17:I17" si="11">SUM(H18)</f>
        <v>0</v>
      </c>
      <c r="I17" s="12">
        <f t="shared" si="11"/>
        <v>0</v>
      </c>
    </row>
    <row r="18" spans="1:9" ht="52.5" customHeight="1" x14ac:dyDescent="0.25">
      <c r="A18" s="13" t="s">
        <v>35</v>
      </c>
      <c r="B18" s="14" t="s">
        <v>36</v>
      </c>
      <c r="C18" s="14" t="s">
        <v>37</v>
      </c>
      <c r="D18" s="15">
        <f>SUM(E18:F18)</f>
        <v>18000000</v>
      </c>
      <c r="E18" s="15">
        <v>0</v>
      </c>
      <c r="F18" s="15">
        <v>18000000</v>
      </c>
      <c r="G18" s="15">
        <f>SUM(H18:I18)</f>
        <v>0</v>
      </c>
      <c r="H18" s="15">
        <v>0</v>
      </c>
      <c r="I18" s="16">
        <v>0</v>
      </c>
    </row>
    <row r="19" spans="1:9" x14ac:dyDescent="0.25">
      <c r="A19" s="7" t="s">
        <v>38</v>
      </c>
      <c r="B19" s="8"/>
      <c r="C19" s="8"/>
      <c r="D19" s="9">
        <f>D20+D22+D26+D31+D34</f>
        <v>356790129</v>
      </c>
      <c r="E19" s="9">
        <f t="shared" ref="E19:F19" si="12">E20+E22+E26+E31+E34</f>
        <v>72672929</v>
      </c>
      <c r="F19" s="9">
        <f t="shared" si="12"/>
        <v>284117200</v>
      </c>
      <c r="G19" s="9">
        <f>G20+G22+G26+G31+G34</f>
        <v>45806295.940000005</v>
      </c>
      <c r="H19" s="9">
        <f t="shared" ref="H19:I19" si="13">H20+H22+H26+H31+H34</f>
        <v>12489734.1</v>
      </c>
      <c r="I19" s="9">
        <f t="shared" si="13"/>
        <v>33316561.84</v>
      </c>
    </row>
    <row r="20" spans="1:9" ht="30" customHeight="1" x14ac:dyDescent="0.25">
      <c r="A20" s="10" t="s">
        <v>39</v>
      </c>
      <c r="B20" s="11"/>
      <c r="C20" s="11"/>
      <c r="D20" s="12">
        <f>SUM(E20:F20)</f>
        <v>218411000</v>
      </c>
      <c r="E20" s="12">
        <v>37129900</v>
      </c>
      <c r="F20" s="12">
        <v>181281100</v>
      </c>
      <c r="G20" s="12">
        <f>SUM(G21)</f>
        <v>19209105.539999999</v>
      </c>
      <c r="H20" s="12">
        <f t="shared" ref="H20:I20" si="14">SUM(H21)</f>
        <v>3265550.53</v>
      </c>
      <c r="I20" s="12">
        <f t="shared" si="14"/>
        <v>15943555.01</v>
      </c>
    </row>
    <row r="21" spans="1:9" ht="52.5" customHeight="1" x14ac:dyDescent="0.25">
      <c r="A21" s="13" t="s">
        <v>40</v>
      </c>
      <c r="B21" s="14" t="s">
        <v>41</v>
      </c>
      <c r="C21" s="14" t="s">
        <v>42</v>
      </c>
      <c r="D21" s="15">
        <f>SUM(E21:F21)</f>
        <v>218411000</v>
      </c>
      <c r="E21" s="15">
        <v>37129900</v>
      </c>
      <c r="F21" s="15">
        <v>181281100</v>
      </c>
      <c r="G21" s="15">
        <f>SUM(H21:I21)</f>
        <v>19209105.539999999</v>
      </c>
      <c r="H21" s="15">
        <v>3265550.53</v>
      </c>
      <c r="I21" s="16">
        <v>15943555.01</v>
      </c>
    </row>
    <row r="22" spans="1:9" ht="30" customHeight="1" x14ac:dyDescent="0.25">
      <c r="A22" s="10" t="s">
        <v>43</v>
      </c>
      <c r="B22" s="11"/>
      <c r="C22" s="11"/>
      <c r="D22" s="12">
        <f>SUM(D23:D25)</f>
        <v>27807733</v>
      </c>
      <c r="E22" s="12">
        <f t="shared" ref="E22:F22" si="15">SUM(E23:E25)</f>
        <v>834233</v>
      </c>
      <c r="F22" s="12">
        <f t="shared" si="15"/>
        <v>26973500</v>
      </c>
      <c r="G22" s="12">
        <f>SUM(G23:G25)</f>
        <v>0</v>
      </c>
      <c r="H22" s="12">
        <f t="shared" ref="H22:I22" si="16">SUM(H23:H25)</f>
        <v>0</v>
      </c>
      <c r="I22" s="12">
        <f t="shared" si="16"/>
        <v>0</v>
      </c>
    </row>
    <row r="23" spans="1:9" ht="153.75" customHeight="1" x14ac:dyDescent="0.25">
      <c r="A23" s="13" t="s">
        <v>44</v>
      </c>
      <c r="B23" s="14" t="s">
        <v>45</v>
      </c>
      <c r="C23" s="14" t="s">
        <v>46</v>
      </c>
      <c r="D23" s="15">
        <f>SUM(E23:F23)</f>
        <v>493609</v>
      </c>
      <c r="E23" s="15">
        <v>14809</v>
      </c>
      <c r="F23" s="15">
        <v>478800</v>
      </c>
      <c r="G23" s="15">
        <f>SUM(H23:I23)</f>
        <v>0</v>
      </c>
      <c r="H23" s="15">
        <v>0</v>
      </c>
      <c r="I23" s="16">
        <v>0</v>
      </c>
    </row>
    <row r="24" spans="1:9" ht="52.5" customHeight="1" x14ac:dyDescent="0.25">
      <c r="A24" s="13" t="s">
        <v>47</v>
      </c>
      <c r="B24" s="14" t="s">
        <v>48</v>
      </c>
      <c r="C24" s="14" t="s">
        <v>49</v>
      </c>
      <c r="D24" s="15">
        <f t="shared" ref="D24:D25" si="17">SUM(E24:F24)</f>
        <v>4766392</v>
      </c>
      <c r="E24" s="15">
        <v>142992</v>
      </c>
      <c r="F24" s="15">
        <v>4623400</v>
      </c>
      <c r="G24" s="15">
        <f t="shared" ref="G24:G25" si="18">SUM(H24:I24)</f>
        <v>0</v>
      </c>
      <c r="H24" s="15">
        <v>0</v>
      </c>
      <c r="I24" s="16">
        <v>0</v>
      </c>
    </row>
    <row r="25" spans="1:9" ht="67.5" customHeight="1" x14ac:dyDescent="0.25">
      <c r="A25" s="13" t="s">
        <v>50</v>
      </c>
      <c r="B25" s="14" t="s">
        <v>48</v>
      </c>
      <c r="C25" s="14" t="s">
        <v>51</v>
      </c>
      <c r="D25" s="15">
        <f t="shared" si="17"/>
        <v>22547732</v>
      </c>
      <c r="E25" s="15">
        <v>676432</v>
      </c>
      <c r="F25" s="15">
        <v>21871300</v>
      </c>
      <c r="G25" s="15">
        <f t="shared" si="18"/>
        <v>0</v>
      </c>
      <c r="H25" s="15">
        <v>0</v>
      </c>
      <c r="I25" s="16">
        <v>0</v>
      </c>
    </row>
    <row r="26" spans="1:9" ht="30" customHeight="1" x14ac:dyDescent="0.25">
      <c r="A26" s="10" t="s">
        <v>52</v>
      </c>
      <c r="B26" s="11"/>
      <c r="C26" s="11"/>
      <c r="D26" s="12">
        <f>SUM(D27:D30)</f>
        <v>81438400</v>
      </c>
      <c r="E26" s="12">
        <f t="shared" ref="E26:F26" si="19">SUM(E27:E30)</f>
        <v>13923700</v>
      </c>
      <c r="F26" s="12">
        <f t="shared" si="19"/>
        <v>67514700</v>
      </c>
      <c r="G26" s="12">
        <f>SUM(G27:G30)</f>
        <v>17912827.800000001</v>
      </c>
      <c r="H26" s="12">
        <f t="shared" ref="H26:I26" si="20">SUM(H27:H30)</f>
        <v>4083828.59</v>
      </c>
      <c r="I26" s="12">
        <f t="shared" si="20"/>
        <v>13828999.210000001</v>
      </c>
    </row>
    <row r="27" spans="1:9" ht="38.25" customHeight="1" x14ac:dyDescent="0.25">
      <c r="A27" s="13" t="s">
        <v>53</v>
      </c>
      <c r="B27" s="14" t="s">
        <v>54</v>
      </c>
      <c r="C27" s="14" t="s">
        <v>55</v>
      </c>
      <c r="D27" s="15">
        <f>SUM(E27:F27)</f>
        <v>250000</v>
      </c>
      <c r="E27" s="15">
        <v>250000</v>
      </c>
      <c r="F27" s="15">
        <v>0</v>
      </c>
      <c r="G27" s="15">
        <f>SUM(H27:I27)</f>
        <v>0</v>
      </c>
      <c r="H27" s="15">
        <v>0</v>
      </c>
      <c r="I27" s="16">
        <v>0</v>
      </c>
    </row>
    <row r="28" spans="1:9" ht="63.75" customHeight="1" x14ac:dyDescent="0.25">
      <c r="A28" s="13" t="s">
        <v>56</v>
      </c>
      <c r="B28" s="14" t="s">
        <v>54</v>
      </c>
      <c r="C28" s="14" t="s">
        <v>57</v>
      </c>
      <c r="D28" s="15">
        <f t="shared" ref="D28:D30" si="21">SUM(E28:F28)</f>
        <v>335700</v>
      </c>
      <c r="E28" s="15">
        <v>0</v>
      </c>
      <c r="F28" s="15">
        <v>335700</v>
      </c>
      <c r="G28" s="15">
        <f t="shared" ref="G28:G30" si="22">SUM(H28:I28)</f>
        <v>0</v>
      </c>
      <c r="H28" s="15">
        <v>0</v>
      </c>
      <c r="I28" s="16">
        <v>0</v>
      </c>
    </row>
    <row r="29" spans="1:9" ht="37.5" customHeight="1" x14ac:dyDescent="0.25">
      <c r="A29" s="13" t="s">
        <v>58</v>
      </c>
      <c r="B29" s="14" t="s">
        <v>41</v>
      </c>
      <c r="C29" s="14" t="s">
        <v>59</v>
      </c>
      <c r="D29" s="15">
        <f t="shared" si="21"/>
        <v>11596000</v>
      </c>
      <c r="E29" s="15">
        <v>11596000</v>
      </c>
      <c r="F29" s="15">
        <v>0</v>
      </c>
      <c r="G29" s="15">
        <f t="shared" si="22"/>
        <v>3656127.8</v>
      </c>
      <c r="H29" s="15">
        <v>3656127.8</v>
      </c>
      <c r="I29" s="16">
        <v>0</v>
      </c>
    </row>
    <row r="30" spans="1:9" ht="30" customHeight="1" x14ac:dyDescent="0.25">
      <c r="A30" s="13" t="s">
        <v>60</v>
      </c>
      <c r="B30" s="14" t="s">
        <v>41</v>
      </c>
      <c r="C30" s="14" t="s">
        <v>61</v>
      </c>
      <c r="D30" s="15">
        <f t="shared" si="21"/>
        <v>69256700</v>
      </c>
      <c r="E30" s="15">
        <v>2077700</v>
      </c>
      <c r="F30" s="15">
        <v>67179000</v>
      </c>
      <c r="G30" s="15">
        <f t="shared" si="22"/>
        <v>14256700</v>
      </c>
      <c r="H30" s="15">
        <v>427700.79</v>
      </c>
      <c r="I30" s="16">
        <v>13828999.210000001</v>
      </c>
    </row>
    <row r="31" spans="1:9" ht="30" customHeight="1" x14ac:dyDescent="0.25">
      <c r="A31" s="10" t="s">
        <v>62</v>
      </c>
      <c r="B31" s="11"/>
      <c r="C31" s="11"/>
      <c r="D31" s="12">
        <f>SUM(D32:D33)</f>
        <v>19779200</v>
      </c>
      <c r="E31" s="12">
        <f t="shared" ref="E31:F31" si="23">SUM(E32:E33)</f>
        <v>19779200</v>
      </c>
      <c r="F31" s="12">
        <f t="shared" si="23"/>
        <v>0</v>
      </c>
      <c r="G31" s="12">
        <f>SUM(G32:G33)</f>
        <v>4656550</v>
      </c>
      <c r="H31" s="12">
        <f t="shared" ref="H31:I31" si="24">SUM(H32:H33)</f>
        <v>4656550</v>
      </c>
      <c r="I31" s="12">
        <f t="shared" si="24"/>
        <v>0</v>
      </c>
    </row>
    <row r="32" spans="1:9" ht="30" customHeight="1" x14ac:dyDescent="0.25">
      <c r="A32" s="13" t="s">
        <v>21</v>
      </c>
      <c r="B32" s="14" t="s">
        <v>54</v>
      </c>
      <c r="C32" s="14" t="s">
        <v>63</v>
      </c>
      <c r="D32" s="15">
        <f>SUM(E32:F32)</f>
        <v>18579200</v>
      </c>
      <c r="E32" s="15">
        <v>18579200</v>
      </c>
      <c r="F32" s="15">
        <v>0</v>
      </c>
      <c r="G32" s="15">
        <f>SUM(H32:I32)</f>
        <v>4656550</v>
      </c>
      <c r="H32" s="15">
        <v>4656550</v>
      </c>
      <c r="I32" s="16">
        <v>0</v>
      </c>
    </row>
    <row r="33" spans="1:9" ht="30" customHeight="1" x14ac:dyDescent="0.25">
      <c r="A33" s="13" t="s">
        <v>64</v>
      </c>
      <c r="B33" s="14" t="s">
        <v>54</v>
      </c>
      <c r="C33" s="14" t="s">
        <v>65</v>
      </c>
      <c r="D33" s="15">
        <f>SUM(E33:F33)</f>
        <v>1200000</v>
      </c>
      <c r="E33" s="15">
        <v>1200000</v>
      </c>
      <c r="F33" s="15">
        <v>0</v>
      </c>
      <c r="G33" s="15">
        <f>SUM(H33:I33)</f>
        <v>0</v>
      </c>
      <c r="H33" s="15">
        <v>0</v>
      </c>
      <c r="I33" s="16">
        <v>0</v>
      </c>
    </row>
    <row r="34" spans="1:9" ht="30" customHeight="1" x14ac:dyDescent="0.25">
      <c r="A34" s="10" t="s">
        <v>66</v>
      </c>
      <c r="B34" s="11"/>
      <c r="C34" s="11"/>
      <c r="D34" s="12">
        <f>SUM(D35:D36)</f>
        <v>9353796</v>
      </c>
      <c r="E34" s="12">
        <f t="shared" ref="E34:F34" si="25">SUM(E35:E36)</f>
        <v>1005896</v>
      </c>
      <c r="F34" s="12">
        <f t="shared" si="25"/>
        <v>8347900</v>
      </c>
      <c r="G34" s="12">
        <f>SUM(G35:G36)</f>
        <v>4027812.6</v>
      </c>
      <c r="H34" s="12">
        <f t="shared" ref="H34:I34" si="26">SUM(H35:H36)</f>
        <v>483804.98</v>
      </c>
      <c r="I34" s="12">
        <f t="shared" si="26"/>
        <v>3544007.62</v>
      </c>
    </row>
    <row r="35" spans="1:9" ht="26.25" customHeight="1" x14ac:dyDescent="0.25">
      <c r="A35" s="13" t="s">
        <v>67</v>
      </c>
      <c r="B35" s="14" t="s">
        <v>68</v>
      </c>
      <c r="C35" s="14" t="s">
        <v>69</v>
      </c>
      <c r="D35" s="15">
        <f>SUM(E35:F35)</f>
        <v>5180600</v>
      </c>
      <c r="E35" s="15">
        <v>880700</v>
      </c>
      <c r="F35" s="15">
        <v>4299900</v>
      </c>
      <c r="G35" s="15">
        <f>SUM(H35:I35)</f>
        <v>2592654</v>
      </c>
      <c r="H35" s="15">
        <v>440750.18</v>
      </c>
      <c r="I35" s="16">
        <v>2151903.8199999998</v>
      </c>
    </row>
    <row r="36" spans="1:9" ht="101.25" customHeight="1" x14ac:dyDescent="0.25">
      <c r="A36" s="13" t="s">
        <v>70</v>
      </c>
      <c r="B36" s="14" t="s">
        <v>68</v>
      </c>
      <c r="C36" s="14" t="s">
        <v>71</v>
      </c>
      <c r="D36" s="15">
        <f>SUM(E36:F36)</f>
        <v>4173196</v>
      </c>
      <c r="E36" s="15">
        <v>125196</v>
      </c>
      <c r="F36" s="15">
        <v>4048000</v>
      </c>
      <c r="G36" s="15">
        <f>SUM(H36:I36)</f>
        <v>1435158.6</v>
      </c>
      <c r="H36" s="15">
        <v>43054.8</v>
      </c>
      <c r="I36" s="16">
        <v>1392103.8</v>
      </c>
    </row>
    <row r="37" spans="1:9" x14ac:dyDescent="0.25">
      <c r="A37" s="7" t="s">
        <v>72</v>
      </c>
      <c r="B37" s="8"/>
      <c r="C37" s="8"/>
      <c r="D37" s="9">
        <f>D38+D41</f>
        <v>1102783200</v>
      </c>
      <c r="E37" s="9">
        <f t="shared" ref="E37:F37" si="27">E38+E41</f>
        <v>165576900</v>
      </c>
      <c r="F37" s="9">
        <f t="shared" si="27"/>
        <v>937206300</v>
      </c>
      <c r="G37" s="9">
        <f>G38+G41</f>
        <v>13540152.51</v>
      </c>
      <c r="H37" s="9">
        <f t="shared" ref="H37:I37" si="28">H38+H41</f>
        <v>226183.43</v>
      </c>
      <c r="I37" s="9">
        <f t="shared" si="28"/>
        <v>13313969.08</v>
      </c>
    </row>
    <row r="38" spans="1:9" ht="30" customHeight="1" x14ac:dyDescent="0.25">
      <c r="A38" s="10" t="s">
        <v>73</v>
      </c>
      <c r="B38" s="11"/>
      <c r="C38" s="11"/>
      <c r="D38" s="12">
        <f>SUM(D39:D40)</f>
        <v>451957500</v>
      </c>
      <c r="E38" s="12">
        <f t="shared" ref="E38:F38" si="29">SUM(E39:E40)</f>
        <v>49057400</v>
      </c>
      <c r="F38" s="12">
        <f t="shared" si="29"/>
        <v>402900100</v>
      </c>
      <c r="G38" s="12">
        <f>SUM(G39:G40)</f>
        <v>8999100</v>
      </c>
      <c r="H38" s="12">
        <f t="shared" ref="H38:I38" si="30">SUM(H39:H40)</f>
        <v>89995.93</v>
      </c>
      <c r="I38" s="12">
        <f t="shared" si="30"/>
        <v>8909104.0700000003</v>
      </c>
    </row>
    <row r="39" spans="1:9" ht="67.5" customHeight="1" x14ac:dyDescent="0.25">
      <c r="A39" s="13" t="s">
        <v>74</v>
      </c>
      <c r="B39" s="14" t="s">
        <v>75</v>
      </c>
      <c r="C39" s="14" t="s">
        <v>76</v>
      </c>
      <c r="D39" s="15">
        <f>SUM(E39:F39)</f>
        <v>166170900</v>
      </c>
      <c r="E39" s="15">
        <v>1661800</v>
      </c>
      <c r="F39" s="15">
        <v>164509100</v>
      </c>
      <c r="G39" s="15">
        <f>SUM(H39:I39)</f>
        <v>8999100</v>
      </c>
      <c r="H39" s="15">
        <v>89995.93</v>
      </c>
      <c r="I39" s="16">
        <v>8909104.0700000003</v>
      </c>
    </row>
    <row r="40" spans="1:9" ht="30" customHeight="1" x14ac:dyDescent="0.25">
      <c r="A40" s="13" t="s">
        <v>77</v>
      </c>
      <c r="B40" s="14" t="s">
        <v>75</v>
      </c>
      <c r="C40" s="14" t="s">
        <v>78</v>
      </c>
      <c r="D40" s="15">
        <f>SUM(E40:F40)</f>
        <v>285786600</v>
      </c>
      <c r="E40" s="15">
        <v>47395600</v>
      </c>
      <c r="F40" s="15">
        <v>238391000</v>
      </c>
      <c r="G40" s="15">
        <f>SUM(H40:I40)</f>
        <v>0</v>
      </c>
      <c r="H40" s="15">
        <v>0</v>
      </c>
      <c r="I40" s="16">
        <v>0</v>
      </c>
    </row>
    <row r="41" spans="1:9" ht="15" customHeight="1" x14ac:dyDescent="0.25">
      <c r="A41" s="10" t="s">
        <v>79</v>
      </c>
      <c r="B41" s="11"/>
      <c r="C41" s="11"/>
      <c r="D41" s="12">
        <f>SUM(D42:D43)</f>
        <v>650825700</v>
      </c>
      <c r="E41" s="12">
        <f t="shared" ref="E41:F41" si="31">SUM(E42:E43)</f>
        <v>116519500</v>
      </c>
      <c r="F41" s="12">
        <f t="shared" si="31"/>
        <v>534306200</v>
      </c>
      <c r="G41" s="12">
        <f>SUM(G42:G43)</f>
        <v>4541052.51</v>
      </c>
      <c r="H41" s="12">
        <f t="shared" ref="H41:I41" si="32">SUM(H42:H43)</f>
        <v>136187.5</v>
      </c>
      <c r="I41" s="12">
        <f t="shared" si="32"/>
        <v>4404865.01</v>
      </c>
    </row>
    <row r="42" spans="1:9" ht="40.5" customHeight="1" x14ac:dyDescent="0.25">
      <c r="A42" s="13" t="s">
        <v>80</v>
      </c>
      <c r="B42" s="14" t="s">
        <v>81</v>
      </c>
      <c r="C42" s="14" t="s">
        <v>82</v>
      </c>
      <c r="D42" s="15">
        <f>SUM(E42:F42)</f>
        <v>550825700</v>
      </c>
      <c r="E42" s="15">
        <v>16519500</v>
      </c>
      <c r="F42" s="15">
        <v>534306200</v>
      </c>
      <c r="G42" s="15">
        <f>SUM(H42:I42)</f>
        <v>4541052.51</v>
      </c>
      <c r="H42" s="15">
        <v>136187.5</v>
      </c>
      <c r="I42" s="16">
        <v>4404865.01</v>
      </c>
    </row>
    <row r="43" spans="1:9" ht="48.75" customHeight="1" x14ac:dyDescent="0.25">
      <c r="A43" s="13" t="s">
        <v>83</v>
      </c>
      <c r="B43" s="14" t="s">
        <v>81</v>
      </c>
      <c r="C43" s="14" t="s">
        <v>84</v>
      </c>
      <c r="D43" s="15">
        <f>SUM(E43:F43)</f>
        <v>100000000</v>
      </c>
      <c r="E43" s="15">
        <v>100000000</v>
      </c>
      <c r="F43" s="15">
        <v>0</v>
      </c>
      <c r="G43" s="15">
        <f>SUM(H43:I43)</f>
        <v>0</v>
      </c>
      <c r="H43" s="15">
        <v>0</v>
      </c>
      <c r="I43" s="16">
        <v>0</v>
      </c>
    </row>
    <row r="44" spans="1:9" x14ac:dyDescent="0.25">
      <c r="A44" s="7" t="s">
        <v>85</v>
      </c>
      <c r="B44" s="8"/>
      <c r="C44" s="8"/>
      <c r="D44" s="9">
        <f>D45+D49+D52+D57+D60+D67+D70</f>
        <v>2295911783</v>
      </c>
      <c r="E44" s="9">
        <f t="shared" ref="E44:F44" si="33">E45+E49+E52+E57+E60+E67+E70</f>
        <v>956662483</v>
      </c>
      <c r="F44" s="9">
        <f t="shared" si="33"/>
        <v>1339249300</v>
      </c>
      <c r="G44" s="9">
        <f>G45+G49+G52+G57+G60+G67+G70</f>
        <v>148869467.19999999</v>
      </c>
      <c r="H44" s="9">
        <f t="shared" ref="H44:I44" si="34">H45+H49+H52+H57+H60+H67+H70</f>
        <v>77964738.530000001</v>
      </c>
      <c r="I44" s="9">
        <f t="shared" si="34"/>
        <v>70904728.670000002</v>
      </c>
    </row>
    <row r="45" spans="1:9" ht="30" customHeight="1" x14ac:dyDescent="0.25">
      <c r="A45" s="10" t="s">
        <v>86</v>
      </c>
      <c r="B45" s="11"/>
      <c r="C45" s="11"/>
      <c r="D45" s="12">
        <f>SUM(D46:D48)</f>
        <v>50343300</v>
      </c>
      <c r="E45" s="12">
        <f t="shared" ref="E45:F45" si="35">SUM(E46:E48)</f>
        <v>30242100</v>
      </c>
      <c r="F45" s="12">
        <f t="shared" si="35"/>
        <v>20101200</v>
      </c>
      <c r="G45" s="12">
        <f>SUM(G46:G48)</f>
        <v>628700</v>
      </c>
      <c r="H45" s="12">
        <f t="shared" ref="H45:I45" si="36">SUM(H46:H48)</f>
        <v>628700</v>
      </c>
      <c r="I45" s="12">
        <f t="shared" si="36"/>
        <v>0</v>
      </c>
    </row>
    <row r="46" spans="1:9" ht="30" customHeight="1" x14ac:dyDescent="0.25">
      <c r="A46" s="13" t="s">
        <v>21</v>
      </c>
      <c r="B46" s="14" t="s">
        <v>54</v>
      </c>
      <c r="C46" s="14" t="s">
        <v>87</v>
      </c>
      <c r="D46" s="15">
        <f>SUM(E46:F46)</f>
        <v>2514800</v>
      </c>
      <c r="E46" s="15">
        <v>2514800</v>
      </c>
      <c r="F46" s="15">
        <v>0</v>
      </c>
      <c r="G46" s="15">
        <f>SUM(H46:I46)</f>
        <v>628700</v>
      </c>
      <c r="H46" s="15">
        <v>628700</v>
      </c>
      <c r="I46" s="16">
        <v>0</v>
      </c>
    </row>
    <row r="47" spans="1:9" ht="63.75" customHeight="1" x14ac:dyDescent="0.25">
      <c r="A47" s="13" t="s">
        <v>88</v>
      </c>
      <c r="B47" s="14" t="s">
        <v>54</v>
      </c>
      <c r="C47" s="14" t="s">
        <v>89</v>
      </c>
      <c r="D47" s="15">
        <f t="shared" ref="D47:D48" si="37">SUM(E47:F47)</f>
        <v>500000</v>
      </c>
      <c r="E47" s="15">
        <v>500000</v>
      </c>
      <c r="F47" s="15">
        <v>0</v>
      </c>
      <c r="G47" s="15">
        <f t="shared" ref="G47:G48" si="38">SUM(H47:I47)</f>
        <v>0</v>
      </c>
      <c r="H47" s="15">
        <v>0</v>
      </c>
      <c r="I47" s="16">
        <v>0</v>
      </c>
    </row>
    <row r="48" spans="1:9" ht="30" customHeight="1" x14ac:dyDescent="0.25">
      <c r="A48" s="13" t="s">
        <v>90</v>
      </c>
      <c r="B48" s="14" t="s">
        <v>54</v>
      </c>
      <c r="C48" s="14" t="s">
        <v>91</v>
      </c>
      <c r="D48" s="15">
        <f t="shared" si="37"/>
        <v>47328500</v>
      </c>
      <c r="E48" s="15">
        <v>27227300</v>
      </c>
      <c r="F48" s="15">
        <v>20101200</v>
      </c>
      <c r="G48" s="15">
        <f t="shared" si="38"/>
        <v>0</v>
      </c>
      <c r="H48" s="15">
        <v>0</v>
      </c>
      <c r="I48" s="16">
        <v>0</v>
      </c>
    </row>
    <row r="49" spans="1:9" ht="30" customHeight="1" x14ac:dyDescent="0.25">
      <c r="A49" s="10" t="s">
        <v>92</v>
      </c>
      <c r="B49" s="11"/>
      <c r="C49" s="11"/>
      <c r="D49" s="12">
        <f>SUM(D50:D51)</f>
        <v>211369488</v>
      </c>
      <c r="E49" s="12">
        <f t="shared" ref="E49:F49" si="39">SUM(E50:E51)</f>
        <v>6341088</v>
      </c>
      <c r="F49" s="12">
        <f t="shared" si="39"/>
        <v>205028400</v>
      </c>
      <c r="G49" s="12">
        <f>SUM(G50:G51)</f>
        <v>33300000</v>
      </c>
      <c r="H49" s="12">
        <f t="shared" ref="H49:I49" si="40">SUM(H50:H51)</f>
        <v>999001.21</v>
      </c>
      <c r="I49" s="12">
        <f t="shared" si="40"/>
        <v>32300998.789999999</v>
      </c>
    </row>
    <row r="50" spans="1:9" ht="37.5" customHeight="1" x14ac:dyDescent="0.25">
      <c r="A50" s="13" t="s">
        <v>93</v>
      </c>
      <c r="B50" s="14" t="s">
        <v>54</v>
      </c>
      <c r="C50" s="14" t="s">
        <v>94</v>
      </c>
      <c r="D50" s="15">
        <f>SUM(E50:F50)</f>
        <v>104574540</v>
      </c>
      <c r="E50" s="15">
        <v>3137240</v>
      </c>
      <c r="F50" s="15">
        <v>101437300</v>
      </c>
      <c r="G50" s="15">
        <f>SUM(H50:I50)</f>
        <v>33300000</v>
      </c>
      <c r="H50" s="15">
        <v>999001.21</v>
      </c>
      <c r="I50" s="16">
        <v>32300998.789999999</v>
      </c>
    </row>
    <row r="51" spans="1:9" ht="67.5" customHeight="1" x14ac:dyDescent="0.25">
      <c r="A51" s="13" t="s">
        <v>95</v>
      </c>
      <c r="B51" s="14" t="s">
        <v>54</v>
      </c>
      <c r="C51" s="14" t="s">
        <v>96</v>
      </c>
      <c r="D51" s="15">
        <f>SUM(E51:F51)</f>
        <v>106794948</v>
      </c>
      <c r="E51" s="15">
        <v>3203848</v>
      </c>
      <c r="F51" s="15">
        <v>103591100</v>
      </c>
      <c r="G51" s="15">
        <f>SUM(H51:I51)</f>
        <v>0</v>
      </c>
      <c r="H51" s="15">
        <v>0</v>
      </c>
      <c r="I51" s="16">
        <v>0</v>
      </c>
    </row>
    <row r="52" spans="1:9" ht="30" customHeight="1" x14ac:dyDescent="0.25">
      <c r="A52" s="10" t="s">
        <v>97</v>
      </c>
      <c r="B52" s="11"/>
      <c r="C52" s="11"/>
      <c r="D52" s="12">
        <f>SUM(D53:D56)</f>
        <v>1602043310</v>
      </c>
      <c r="E52" s="12">
        <f t="shared" ref="E52:F52" si="41">SUM(E53:E56)</f>
        <v>601656110</v>
      </c>
      <c r="F52" s="12">
        <f t="shared" si="41"/>
        <v>1000387200</v>
      </c>
      <c r="G52" s="12">
        <f>SUM(G53:G56)</f>
        <v>2372752.91</v>
      </c>
      <c r="H52" s="12">
        <f t="shared" ref="H52:I52" si="42">SUM(H53:H56)</f>
        <v>2372752.91</v>
      </c>
      <c r="I52" s="12">
        <f t="shared" si="42"/>
        <v>0</v>
      </c>
    </row>
    <row r="53" spans="1:9" ht="15" customHeight="1" x14ac:dyDescent="0.25">
      <c r="A53" s="13" t="s">
        <v>98</v>
      </c>
      <c r="B53" s="14" t="s">
        <v>54</v>
      </c>
      <c r="C53" s="14" t="s">
        <v>99</v>
      </c>
      <c r="D53" s="15">
        <f>SUM(E53:F53)</f>
        <v>15000000</v>
      </c>
      <c r="E53" s="15">
        <v>15000000</v>
      </c>
      <c r="F53" s="15">
        <v>0</v>
      </c>
      <c r="G53" s="15">
        <f>SUM(H53:I53)</f>
        <v>0</v>
      </c>
      <c r="H53" s="15">
        <v>0</v>
      </c>
      <c r="I53" s="16">
        <v>0</v>
      </c>
    </row>
    <row r="54" spans="1:9" ht="27.75" customHeight="1" x14ac:dyDescent="0.25">
      <c r="A54" s="13" t="s">
        <v>100</v>
      </c>
      <c r="B54" s="14" t="s">
        <v>75</v>
      </c>
      <c r="C54" s="14" t="s">
        <v>101</v>
      </c>
      <c r="D54" s="15">
        <f t="shared" ref="D54:D56" si="43">SUM(E54:F54)</f>
        <v>363704394.19</v>
      </c>
      <c r="E54" s="15">
        <v>363704394.19</v>
      </c>
      <c r="F54" s="15">
        <v>0</v>
      </c>
      <c r="G54" s="15">
        <f t="shared" ref="G54:G56" si="44">SUM(H54:I54)</f>
        <v>2372752.91</v>
      </c>
      <c r="H54" s="15">
        <v>2372752.91</v>
      </c>
      <c r="I54" s="16">
        <v>0</v>
      </c>
    </row>
    <row r="55" spans="1:9" ht="41.25" customHeight="1" x14ac:dyDescent="0.25">
      <c r="A55" s="13" t="s">
        <v>102</v>
      </c>
      <c r="B55" s="14" t="s">
        <v>54</v>
      </c>
      <c r="C55" s="14" t="s">
        <v>103</v>
      </c>
      <c r="D55" s="15">
        <f t="shared" si="43"/>
        <v>37023510</v>
      </c>
      <c r="E55" s="15">
        <v>1110710</v>
      </c>
      <c r="F55" s="15">
        <v>35912800</v>
      </c>
      <c r="G55" s="15">
        <f t="shared" si="44"/>
        <v>0</v>
      </c>
      <c r="H55" s="15">
        <v>0</v>
      </c>
      <c r="I55" s="16">
        <v>0</v>
      </c>
    </row>
    <row r="56" spans="1:9" ht="30" customHeight="1" x14ac:dyDescent="0.25">
      <c r="A56" s="13" t="s">
        <v>104</v>
      </c>
      <c r="B56" s="14" t="s">
        <v>75</v>
      </c>
      <c r="C56" s="14" t="s">
        <v>105</v>
      </c>
      <c r="D56" s="15">
        <f t="shared" si="43"/>
        <v>1186315405.8099999</v>
      </c>
      <c r="E56" s="15">
        <v>221841005.81</v>
      </c>
      <c r="F56" s="15">
        <v>964474400</v>
      </c>
      <c r="G56" s="15">
        <f t="shared" si="44"/>
        <v>0</v>
      </c>
      <c r="H56" s="15">
        <v>0</v>
      </c>
      <c r="I56" s="16">
        <v>0</v>
      </c>
    </row>
    <row r="57" spans="1:9" ht="51.75" customHeight="1" x14ac:dyDescent="0.25">
      <c r="A57" s="10" t="s">
        <v>106</v>
      </c>
      <c r="B57" s="11"/>
      <c r="C57" s="11"/>
      <c r="D57" s="12">
        <f>SUM(D58:D59)</f>
        <v>138831200</v>
      </c>
      <c r="E57" s="12">
        <f t="shared" ref="E57:F57" si="45">SUM(E58:E59)</f>
        <v>130631200</v>
      </c>
      <c r="F57" s="12">
        <f t="shared" si="45"/>
        <v>8200000</v>
      </c>
      <c r="G57" s="12">
        <f>SUM(G58:G59)</f>
        <v>803327</v>
      </c>
      <c r="H57" s="12">
        <f t="shared" ref="H57:I57" si="46">SUM(H58:H59)</f>
        <v>803327</v>
      </c>
      <c r="I57" s="12">
        <f t="shared" si="46"/>
        <v>0</v>
      </c>
    </row>
    <row r="58" spans="1:9" ht="26.25" customHeight="1" x14ac:dyDescent="0.25">
      <c r="A58" s="13" t="s">
        <v>100</v>
      </c>
      <c r="B58" s="14" t="s">
        <v>75</v>
      </c>
      <c r="C58" s="14" t="s">
        <v>107</v>
      </c>
      <c r="D58" s="15">
        <f>SUM(E58:F58)</f>
        <v>128951680</v>
      </c>
      <c r="E58" s="15">
        <v>128951680</v>
      </c>
      <c r="F58" s="15">
        <v>0</v>
      </c>
      <c r="G58" s="15">
        <f>SUM(H58:I58)</f>
        <v>803327</v>
      </c>
      <c r="H58" s="15">
        <v>803327</v>
      </c>
      <c r="I58" s="16">
        <v>0</v>
      </c>
    </row>
    <row r="59" spans="1:9" ht="90" customHeight="1" x14ac:dyDescent="0.25">
      <c r="A59" s="13" t="s">
        <v>108</v>
      </c>
      <c r="B59" s="14" t="s">
        <v>75</v>
      </c>
      <c r="C59" s="14" t="s">
        <v>109</v>
      </c>
      <c r="D59" s="15">
        <f>SUM(E59:F59)</f>
        <v>9879520</v>
      </c>
      <c r="E59" s="15">
        <v>1679520</v>
      </c>
      <c r="F59" s="15">
        <v>8200000</v>
      </c>
      <c r="G59" s="15">
        <f>SUM(H59:I59)</f>
        <v>0</v>
      </c>
      <c r="H59" s="15">
        <v>0</v>
      </c>
      <c r="I59" s="16">
        <v>0</v>
      </c>
    </row>
    <row r="60" spans="1:9" ht="52.5" customHeight="1" x14ac:dyDescent="0.25">
      <c r="A60" s="10" t="s">
        <v>110</v>
      </c>
      <c r="B60" s="11"/>
      <c r="C60" s="11"/>
      <c r="D60" s="12">
        <f>SUM(D61:D66)</f>
        <v>87822700</v>
      </c>
      <c r="E60" s="12">
        <f t="shared" ref="E60:F60" si="47">SUM(E61:E66)</f>
        <v>87822700</v>
      </c>
      <c r="F60" s="12">
        <f t="shared" si="47"/>
        <v>0</v>
      </c>
      <c r="G60" s="12">
        <f>SUM(G61:G66)</f>
        <v>16760600</v>
      </c>
      <c r="H60" s="12">
        <f t="shared" ref="H60:I60" si="48">SUM(H61:H66)</f>
        <v>16760600</v>
      </c>
      <c r="I60" s="12">
        <f t="shared" si="48"/>
        <v>0</v>
      </c>
    </row>
    <row r="61" spans="1:9" ht="45" customHeight="1" x14ac:dyDescent="0.25">
      <c r="A61" s="13" t="s">
        <v>111</v>
      </c>
      <c r="B61" s="14" t="s">
        <v>54</v>
      </c>
      <c r="C61" s="14" t="s">
        <v>112</v>
      </c>
      <c r="D61" s="15">
        <f>SUM(E61:F61)</f>
        <v>300000</v>
      </c>
      <c r="E61" s="15">
        <v>300000</v>
      </c>
      <c r="F61" s="15">
        <v>0</v>
      </c>
      <c r="G61" s="15">
        <f>SUM(H61:I61)</f>
        <v>0</v>
      </c>
      <c r="H61" s="15">
        <v>0</v>
      </c>
      <c r="I61" s="16">
        <v>0</v>
      </c>
    </row>
    <row r="62" spans="1:9" ht="26.25" customHeight="1" x14ac:dyDescent="0.25">
      <c r="A62" s="13" t="s">
        <v>113</v>
      </c>
      <c r="B62" s="14" t="s">
        <v>54</v>
      </c>
      <c r="C62" s="14" t="s">
        <v>114</v>
      </c>
      <c r="D62" s="15">
        <f t="shared" ref="D62:D66" si="49">SUM(E62:F62)</f>
        <v>300000</v>
      </c>
      <c r="E62" s="15">
        <v>300000</v>
      </c>
      <c r="F62" s="15">
        <v>0</v>
      </c>
      <c r="G62" s="15">
        <f t="shared" ref="G62:G66" si="50">SUM(H62:I62)</f>
        <v>0</v>
      </c>
      <c r="H62" s="15">
        <v>0</v>
      </c>
      <c r="I62" s="16">
        <v>0</v>
      </c>
    </row>
    <row r="63" spans="1:9" ht="48.75" customHeight="1" x14ac:dyDescent="0.25">
      <c r="A63" s="13" t="s">
        <v>115</v>
      </c>
      <c r="B63" s="14" t="s">
        <v>54</v>
      </c>
      <c r="C63" s="14" t="s">
        <v>116</v>
      </c>
      <c r="D63" s="15">
        <f t="shared" si="49"/>
        <v>43206700</v>
      </c>
      <c r="E63" s="15">
        <v>43206700</v>
      </c>
      <c r="F63" s="15">
        <v>0</v>
      </c>
      <c r="G63" s="15">
        <f t="shared" si="50"/>
        <v>10309100</v>
      </c>
      <c r="H63" s="15">
        <v>10309100</v>
      </c>
      <c r="I63" s="16">
        <v>0</v>
      </c>
    </row>
    <row r="64" spans="1:9" ht="26.25" customHeight="1" x14ac:dyDescent="0.25">
      <c r="A64" s="13" t="s">
        <v>117</v>
      </c>
      <c r="B64" s="14" t="s">
        <v>54</v>
      </c>
      <c r="C64" s="14" t="s">
        <v>118</v>
      </c>
      <c r="D64" s="15">
        <f t="shared" si="49"/>
        <v>5800000</v>
      </c>
      <c r="E64" s="15">
        <v>5800000</v>
      </c>
      <c r="F64" s="15">
        <v>0</v>
      </c>
      <c r="G64" s="15">
        <f t="shared" si="50"/>
        <v>0</v>
      </c>
      <c r="H64" s="15">
        <v>0</v>
      </c>
      <c r="I64" s="16">
        <v>0</v>
      </c>
    </row>
    <row r="65" spans="1:9" ht="52.5" customHeight="1" x14ac:dyDescent="0.25">
      <c r="A65" s="13" t="s">
        <v>119</v>
      </c>
      <c r="B65" s="14" t="s">
        <v>54</v>
      </c>
      <c r="C65" s="14" t="s">
        <v>120</v>
      </c>
      <c r="D65" s="15">
        <f t="shared" si="49"/>
        <v>13200000</v>
      </c>
      <c r="E65" s="15">
        <v>13200000</v>
      </c>
      <c r="F65" s="15">
        <v>0</v>
      </c>
      <c r="G65" s="15">
        <f t="shared" si="50"/>
        <v>0</v>
      </c>
      <c r="H65" s="15">
        <v>0</v>
      </c>
      <c r="I65" s="16">
        <v>0</v>
      </c>
    </row>
    <row r="66" spans="1:9" ht="30" customHeight="1" x14ac:dyDescent="0.25">
      <c r="A66" s="13" t="s">
        <v>121</v>
      </c>
      <c r="B66" s="14" t="s">
        <v>54</v>
      </c>
      <c r="C66" s="14" t="s">
        <v>122</v>
      </c>
      <c r="D66" s="15">
        <f t="shared" si="49"/>
        <v>25016000</v>
      </c>
      <c r="E66" s="15">
        <v>25016000</v>
      </c>
      <c r="F66" s="15">
        <v>0</v>
      </c>
      <c r="G66" s="15">
        <f t="shared" si="50"/>
        <v>6451500</v>
      </c>
      <c r="H66" s="15">
        <v>6451500</v>
      </c>
      <c r="I66" s="16">
        <v>0</v>
      </c>
    </row>
    <row r="67" spans="1:9" ht="30" customHeight="1" x14ac:dyDescent="0.25">
      <c r="A67" s="10" t="s">
        <v>123</v>
      </c>
      <c r="B67" s="11"/>
      <c r="C67" s="11"/>
      <c r="D67" s="12">
        <f>SUM(D68:D69)</f>
        <v>97841185</v>
      </c>
      <c r="E67" s="12">
        <f t="shared" ref="E67:F67" si="51">SUM(E68:E69)</f>
        <v>37084085</v>
      </c>
      <c r="F67" s="12">
        <f t="shared" si="51"/>
        <v>60757100</v>
      </c>
      <c r="G67" s="12">
        <f>SUM(G68:G69)</f>
        <v>0</v>
      </c>
      <c r="H67" s="12">
        <f t="shared" ref="H67:I67" si="52">SUM(H68:H69)</f>
        <v>0</v>
      </c>
      <c r="I67" s="12">
        <f t="shared" si="52"/>
        <v>0</v>
      </c>
    </row>
    <row r="68" spans="1:9" ht="38.25" customHeight="1" x14ac:dyDescent="0.25">
      <c r="A68" s="13" t="s">
        <v>124</v>
      </c>
      <c r="B68" s="14" t="s">
        <v>54</v>
      </c>
      <c r="C68" s="14" t="s">
        <v>125</v>
      </c>
      <c r="D68" s="15">
        <f>SUM(E68:F68)</f>
        <v>35205000</v>
      </c>
      <c r="E68" s="15">
        <v>35205000</v>
      </c>
      <c r="F68" s="15">
        <v>0</v>
      </c>
      <c r="G68" s="15">
        <f>SUM(H68:I68)</f>
        <v>0</v>
      </c>
      <c r="H68" s="15">
        <v>0</v>
      </c>
      <c r="I68" s="16">
        <v>0</v>
      </c>
    </row>
    <row r="69" spans="1:9" ht="63" customHeight="1" x14ac:dyDescent="0.25">
      <c r="A69" s="13" t="s">
        <v>126</v>
      </c>
      <c r="B69" s="14" t="s">
        <v>54</v>
      </c>
      <c r="C69" s="14" t="s">
        <v>127</v>
      </c>
      <c r="D69" s="15">
        <f>SUM(E69:F69)</f>
        <v>62636185</v>
      </c>
      <c r="E69" s="15">
        <v>1879085</v>
      </c>
      <c r="F69" s="15">
        <v>60757100</v>
      </c>
      <c r="G69" s="15">
        <f>SUM(H69:I69)</f>
        <v>0</v>
      </c>
      <c r="H69" s="15">
        <v>0</v>
      </c>
      <c r="I69" s="16">
        <v>0</v>
      </c>
    </row>
    <row r="70" spans="1:9" ht="37.5" customHeight="1" x14ac:dyDescent="0.25">
      <c r="A70" s="10" t="s">
        <v>128</v>
      </c>
      <c r="B70" s="11"/>
      <c r="C70" s="11"/>
      <c r="D70" s="12">
        <f>SUM(D71:D73)</f>
        <v>107660600</v>
      </c>
      <c r="E70" s="12">
        <f t="shared" ref="E70:F70" si="53">SUM(E71:E73)</f>
        <v>62885200</v>
      </c>
      <c r="F70" s="12">
        <f t="shared" si="53"/>
        <v>44775400</v>
      </c>
      <c r="G70" s="12">
        <f>SUM(G71:G73)</f>
        <v>95004087.289999992</v>
      </c>
      <c r="H70" s="12">
        <f t="shared" ref="H70:I70" si="54">SUM(H71:H73)</f>
        <v>56400357.410000004</v>
      </c>
      <c r="I70" s="12">
        <f t="shared" si="54"/>
        <v>38603729.880000003</v>
      </c>
    </row>
    <row r="71" spans="1:9" ht="30" customHeight="1" x14ac:dyDescent="0.25">
      <c r="A71" s="13" t="s">
        <v>100</v>
      </c>
      <c r="B71" s="14" t="s">
        <v>75</v>
      </c>
      <c r="C71" s="14" t="s">
        <v>129</v>
      </c>
      <c r="D71" s="15">
        <f>SUM(E71:F71)</f>
        <v>614000</v>
      </c>
      <c r="E71" s="15">
        <v>614000</v>
      </c>
      <c r="F71" s="15">
        <v>0</v>
      </c>
      <c r="G71" s="15">
        <f>SUM(H71:I71)</f>
        <v>613853.56999999995</v>
      </c>
      <c r="H71" s="15">
        <v>613853.56999999995</v>
      </c>
      <c r="I71" s="16">
        <v>0</v>
      </c>
    </row>
    <row r="72" spans="1:9" ht="52.5" customHeight="1" x14ac:dyDescent="0.25">
      <c r="A72" s="13" t="s">
        <v>130</v>
      </c>
      <c r="B72" s="14" t="s">
        <v>54</v>
      </c>
      <c r="C72" s="14" t="s">
        <v>131</v>
      </c>
      <c r="D72" s="15">
        <f t="shared" ref="D72:D73" si="55">SUM(E72:F72)</f>
        <v>7500000</v>
      </c>
      <c r="E72" s="15">
        <v>317300</v>
      </c>
      <c r="F72" s="15">
        <v>7182700</v>
      </c>
      <c r="G72" s="15">
        <f t="shared" ref="G72:G73" si="56">SUM(H72:I72)</f>
        <v>5100000</v>
      </c>
      <c r="H72" s="15">
        <v>215764</v>
      </c>
      <c r="I72" s="16">
        <v>4884236</v>
      </c>
    </row>
    <row r="73" spans="1:9" ht="66.75" customHeight="1" x14ac:dyDescent="0.25">
      <c r="A73" s="13" t="s">
        <v>132</v>
      </c>
      <c r="B73" s="14" t="s">
        <v>54</v>
      </c>
      <c r="C73" s="14" t="s">
        <v>133</v>
      </c>
      <c r="D73" s="15">
        <f t="shared" si="55"/>
        <v>99546600</v>
      </c>
      <c r="E73" s="15">
        <v>61953900</v>
      </c>
      <c r="F73" s="15">
        <v>37592700</v>
      </c>
      <c r="G73" s="15">
        <f t="shared" si="56"/>
        <v>89290233.719999999</v>
      </c>
      <c r="H73" s="15">
        <v>55570739.840000004</v>
      </c>
      <c r="I73" s="16">
        <v>33719493.880000003</v>
      </c>
    </row>
    <row r="74" spans="1:9" x14ac:dyDescent="0.25">
      <c r="A74" s="7" t="s">
        <v>134</v>
      </c>
      <c r="B74" s="8"/>
      <c r="C74" s="8"/>
      <c r="D74" s="9">
        <f>D75+D81</f>
        <v>82925700</v>
      </c>
      <c r="E74" s="9">
        <f t="shared" ref="E74:F74" si="57">E75+E81</f>
        <v>5618500</v>
      </c>
      <c r="F74" s="9">
        <f t="shared" si="57"/>
        <v>77307200</v>
      </c>
      <c r="G74" s="9">
        <f>G75+G81</f>
        <v>18329700</v>
      </c>
      <c r="H74" s="9">
        <f t="shared" ref="H74:I74" si="58">H75+H81</f>
        <v>1329731.3999999999</v>
      </c>
      <c r="I74" s="9">
        <f t="shared" si="58"/>
        <v>16999968.600000001</v>
      </c>
    </row>
    <row r="75" spans="1:9" ht="30" customHeight="1" x14ac:dyDescent="0.25">
      <c r="A75" s="10" t="s">
        <v>135</v>
      </c>
      <c r="B75" s="11"/>
      <c r="C75" s="11"/>
      <c r="D75" s="12">
        <f>SUM(D76:D80)</f>
        <v>80623200</v>
      </c>
      <c r="E75" s="12">
        <f t="shared" ref="E75:F75" si="59">SUM(E76:E80)</f>
        <v>4866000</v>
      </c>
      <c r="F75" s="12">
        <f t="shared" si="59"/>
        <v>75757200</v>
      </c>
      <c r="G75" s="12">
        <f>SUM(G76:G80)</f>
        <v>17894700</v>
      </c>
      <c r="H75" s="12">
        <f t="shared" ref="H75:I75" si="60">SUM(H76:H80)</f>
        <v>894731.4</v>
      </c>
      <c r="I75" s="12">
        <f t="shared" si="60"/>
        <v>16999968.600000001</v>
      </c>
    </row>
    <row r="76" spans="1:9" ht="90" customHeight="1" x14ac:dyDescent="0.25">
      <c r="A76" s="13" t="s">
        <v>136</v>
      </c>
      <c r="B76" s="14" t="s">
        <v>137</v>
      </c>
      <c r="C76" s="14" t="s">
        <v>138</v>
      </c>
      <c r="D76" s="15">
        <f>SUM(E76:F76)</f>
        <v>31000000</v>
      </c>
      <c r="E76" s="15">
        <v>930000</v>
      </c>
      <c r="F76" s="15">
        <v>30070000</v>
      </c>
      <c r="G76" s="15">
        <f>SUM(H76:I76)</f>
        <v>0</v>
      </c>
      <c r="H76" s="15">
        <v>0</v>
      </c>
      <c r="I76" s="16">
        <v>0</v>
      </c>
    </row>
    <row r="77" spans="1:9" ht="26.25" customHeight="1" x14ac:dyDescent="0.25">
      <c r="A77" s="13" t="s">
        <v>139</v>
      </c>
      <c r="B77" s="14" t="s">
        <v>137</v>
      </c>
      <c r="C77" s="14" t="s">
        <v>140</v>
      </c>
      <c r="D77" s="15">
        <f t="shared" ref="D77:D80" si="61">SUM(E77:F77)</f>
        <v>4031800</v>
      </c>
      <c r="E77" s="15">
        <v>685400</v>
      </c>
      <c r="F77" s="15">
        <v>3346400</v>
      </c>
      <c r="G77" s="15">
        <f t="shared" ref="G77:G80" si="62">SUM(H77:I77)</f>
        <v>0</v>
      </c>
      <c r="H77" s="15">
        <v>0</v>
      </c>
      <c r="I77" s="16">
        <v>0</v>
      </c>
    </row>
    <row r="78" spans="1:9" ht="41.25" customHeight="1" x14ac:dyDescent="0.25">
      <c r="A78" s="13" t="s">
        <v>141</v>
      </c>
      <c r="B78" s="14" t="s">
        <v>137</v>
      </c>
      <c r="C78" s="14" t="s">
        <v>142</v>
      </c>
      <c r="D78" s="15">
        <f t="shared" si="61"/>
        <v>9900000</v>
      </c>
      <c r="E78" s="15">
        <v>1683000</v>
      </c>
      <c r="F78" s="15">
        <v>8217000</v>
      </c>
      <c r="G78" s="15">
        <f t="shared" si="62"/>
        <v>0</v>
      </c>
      <c r="H78" s="15">
        <v>0</v>
      </c>
      <c r="I78" s="16">
        <v>0</v>
      </c>
    </row>
    <row r="79" spans="1:9" ht="25.5" x14ac:dyDescent="0.25">
      <c r="A79" s="13" t="s">
        <v>143</v>
      </c>
      <c r="B79" s="14" t="s">
        <v>137</v>
      </c>
      <c r="C79" s="14" t="s">
        <v>144</v>
      </c>
      <c r="D79" s="15">
        <f t="shared" si="61"/>
        <v>10849300</v>
      </c>
      <c r="E79" s="15">
        <v>325500</v>
      </c>
      <c r="F79" s="15">
        <v>10523800</v>
      </c>
      <c r="G79" s="15">
        <f t="shared" si="62"/>
        <v>0</v>
      </c>
      <c r="H79" s="15">
        <v>0</v>
      </c>
      <c r="I79" s="16">
        <v>0</v>
      </c>
    </row>
    <row r="80" spans="1:9" ht="30" customHeight="1" x14ac:dyDescent="0.25">
      <c r="A80" s="13" t="s">
        <v>145</v>
      </c>
      <c r="B80" s="14" t="s">
        <v>137</v>
      </c>
      <c r="C80" s="14" t="s">
        <v>146</v>
      </c>
      <c r="D80" s="15">
        <f t="shared" si="61"/>
        <v>24842100</v>
      </c>
      <c r="E80" s="15">
        <v>1242100</v>
      </c>
      <c r="F80" s="15">
        <v>23600000</v>
      </c>
      <c r="G80" s="15">
        <f t="shared" si="62"/>
        <v>17894700</v>
      </c>
      <c r="H80" s="15">
        <v>894731.4</v>
      </c>
      <c r="I80" s="16">
        <v>16999968.600000001</v>
      </c>
    </row>
    <row r="81" spans="1:9" ht="15" customHeight="1" x14ac:dyDescent="0.25">
      <c r="A81" s="10" t="s">
        <v>147</v>
      </c>
      <c r="B81" s="11"/>
      <c r="C81" s="11"/>
      <c r="D81" s="12">
        <f>SUM(D82:D84)</f>
        <v>2302500</v>
      </c>
      <c r="E81" s="12">
        <f t="shared" ref="E81:F81" si="63">SUM(E82:E84)</f>
        <v>752500</v>
      </c>
      <c r="F81" s="12">
        <f t="shared" si="63"/>
        <v>1550000</v>
      </c>
      <c r="G81" s="12">
        <f>SUM(G82:G84)</f>
        <v>435000</v>
      </c>
      <c r="H81" s="12">
        <f t="shared" ref="H81:I81" si="64">SUM(H82:H84)</f>
        <v>435000</v>
      </c>
      <c r="I81" s="12">
        <f t="shared" si="64"/>
        <v>0</v>
      </c>
    </row>
    <row r="82" spans="1:9" ht="14.25" customHeight="1" x14ac:dyDescent="0.25">
      <c r="A82" s="13" t="s">
        <v>148</v>
      </c>
      <c r="B82" s="14" t="s">
        <v>137</v>
      </c>
      <c r="C82" s="14" t="s">
        <v>149</v>
      </c>
      <c r="D82" s="15">
        <f>SUM(E82:F82)</f>
        <v>435000</v>
      </c>
      <c r="E82" s="15">
        <v>435000</v>
      </c>
      <c r="F82" s="15">
        <v>0</v>
      </c>
      <c r="G82" s="15">
        <f>SUM(H82:I82)</f>
        <v>435000</v>
      </c>
      <c r="H82" s="15">
        <v>435000</v>
      </c>
      <c r="I82" s="16">
        <v>0</v>
      </c>
    </row>
    <row r="83" spans="1:9" ht="40.5" customHeight="1" x14ac:dyDescent="0.25">
      <c r="A83" s="13" t="s">
        <v>150</v>
      </c>
      <c r="B83" s="14" t="s">
        <v>137</v>
      </c>
      <c r="C83" s="14" t="s">
        <v>151</v>
      </c>
      <c r="D83" s="15">
        <f t="shared" ref="D83:D84" si="65">SUM(E83:F83)</f>
        <v>421700</v>
      </c>
      <c r="E83" s="15">
        <v>71700</v>
      </c>
      <c r="F83" s="15">
        <v>350000</v>
      </c>
      <c r="G83" s="15">
        <f t="shared" ref="G83:G84" si="66">SUM(H83:I83)</f>
        <v>0</v>
      </c>
      <c r="H83" s="15">
        <v>0</v>
      </c>
      <c r="I83" s="16">
        <v>0</v>
      </c>
    </row>
    <row r="84" spans="1:9" ht="37.5" customHeight="1" x14ac:dyDescent="0.25">
      <c r="A84" s="13" t="s">
        <v>152</v>
      </c>
      <c r="B84" s="14" t="s">
        <v>137</v>
      </c>
      <c r="C84" s="14" t="s">
        <v>153</v>
      </c>
      <c r="D84" s="15">
        <f t="shared" si="65"/>
        <v>1445800</v>
      </c>
      <c r="E84" s="15">
        <v>245800</v>
      </c>
      <c r="F84" s="15">
        <v>1200000</v>
      </c>
      <c r="G84" s="15">
        <f t="shared" si="66"/>
        <v>0</v>
      </c>
      <c r="H84" s="15">
        <v>0</v>
      </c>
      <c r="I84" s="16">
        <v>0</v>
      </c>
    </row>
    <row r="85" spans="1:9" ht="60" customHeight="1" x14ac:dyDescent="0.25">
      <c r="A85" s="7" t="s">
        <v>154</v>
      </c>
      <c r="B85" s="8"/>
      <c r="C85" s="8"/>
      <c r="D85" s="9">
        <f>D86+D88+D91</f>
        <v>119217476.28999999</v>
      </c>
      <c r="E85" s="9">
        <f t="shared" ref="E85:F85" si="67">E86+E88+E91</f>
        <v>8563176.290000001</v>
      </c>
      <c r="F85" s="9">
        <f t="shared" si="67"/>
        <v>110654300</v>
      </c>
      <c r="G85" s="9">
        <f>G86+G88+G91</f>
        <v>0</v>
      </c>
      <c r="H85" s="9">
        <f t="shared" ref="H85:I85" si="68">H86+H88+H91</f>
        <v>0</v>
      </c>
      <c r="I85" s="9">
        <f t="shared" si="68"/>
        <v>0</v>
      </c>
    </row>
    <row r="86" spans="1:9" ht="30" customHeight="1" x14ac:dyDescent="0.25">
      <c r="A86" s="10" t="s">
        <v>155</v>
      </c>
      <c r="B86" s="11"/>
      <c r="C86" s="11"/>
      <c r="D86" s="12">
        <f>SUM(D87)</f>
        <v>4861546.4000000004</v>
      </c>
      <c r="E86" s="12">
        <f t="shared" ref="E86:F86" si="69">SUM(E87)</f>
        <v>145846.39999999999</v>
      </c>
      <c r="F86" s="12">
        <f t="shared" si="69"/>
        <v>4715700</v>
      </c>
      <c r="G86" s="12">
        <f>SUM(G87)</f>
        <v>0</v>
      </c>
      <c r="H86" s="12">
        <f t="shared" ref="H86:I86" si="70">SUM(H87)</f>
        <v>0</v>
      </c>
      <c r="I86" s="12">
        <f t="shared" si="70"/>
        <v>0</v>
      </c>
    </row>
    <row r="87" spans="1:9" ht="89.25" customHeight="1" x14ac:dyDescent="0.25">
      <c r="A87" s="13" t="s">
        <v>156</v>
      </c>
      <c r="B87" s="14" t="s">
        <v>157</v>
      </c>
      <c r="C87" s="14" t="s">
        <v>158</v>
      </c>
      <c r="D87" s="15">
        <f>SUM(E87:F87)</f>
        <v>4861546.4000000004</v>
      </c>
      <c r="E87" s="15">
        <v>145846.39999999999</v>
      </c>
      <c r="F87" s="15">
        <v>4715700</v>
      </c>
      <c r="G87" s="15">
        <f>SUM(H87:I87)</f>
        <v>0</v>
      </c>
      <c r="H87" s="15">
        <v>0</v>
      </c>
      <c r="I87" s="16">
        <v>0</v>
      </c>
    </row>
    <row r="88" spans="1:9" ht="39" customHeight="1" x14ac:dyDescent="0.25">
      <c r="A88" s="10" t="s">
        <v>159</v>
      </c>
      <c r="B88" s="11"/>
      <c r="C88" s="11"/>
      <c r="D88" s="12">
        <f>SUM(D89:D90)</f>
        <v>16829175.27</v>
      </c>
      <c r="E88" s="12">
        <f t="shared" ref="E88:F88" si="71">SUM(E89:E90)</f>
        <v>504875.27</v>
      </c>
      <c r="F88" s="12">
        <f t="shared" si="71"/>
        <v>16324300</v>
      </c>
      <c r="G88" s="12">
        <f>SUM(G89:G90)</f>
        <v>0</v>
      </c>
      <c r="H88" s="12">
        <f t="shared" ref="H88:I88" si="72">SUM(H89:H90)</f>
        <v>0</v>
      </c>
      <c r="I88" s="12">
        <f t="shared" si="72"/>
        <v>0</v>
      </c>
    </row>
    <row r="89" spans="1:9" ht="116.25" customHeight="1" x14ac:dyDescent="0.25">
      <c r="A89" s="13" t="s">
        <v>160</v>
      </c>
      <c r="B89" s="14" t="s">
        <v>157</v>
      </c>
      <c r="C89" s="14" t="s">
        <v>161</v>
      </c>
      <c r="D89" s="15">
        <f>SUM(E89:F89)</f>
        <v>2521855.6800000002</v>
      </c>
      <c r="E89" s="15">
        <v>75655.679999999993</v>
      </c>
      <c r="F89" s="15">
        <v>2446200</v>
      </c>
      <c r="G89" s="15">
        <f>SUM(H89:I89)</f>
        <v>0</v>
      </c>
      <c r="H89" s="15">
        <v>0</v>
      </c>
      <c r="I89" s="16">
        <v>0</v>
      </c>
    </row>
    <row r="90" spans="1:9" ht="116.25" customHeight="1" x14ac:dyDescent="0.25">
      <c r="A90" s="13" t="s">
        <v>162</v>
      </c>
      <c r="B90" s="14" t="s">
        <v>157</v>
      </c>
      <c r="C90" s="14" t="s">
        <v>163</v>
      </c>
      <c r="D90" s="15">
        <f>SUM(E90:F90)</f>
        <v>14307319.59</v>
      </c>
      <c r="E90" s="15">
        <v>429219.59</v>
      </c>
      <c r="F90" s="15">
        <v>13878100</v>
      </c>
      <c r="G90" s="15">
        <f>SUM(H90:I90)</f>
        <v>0</v>
      </c>
      <c r="H90" s="15">
        <v>0</v>
      </c>
      <c r="I90" s="16">
        <v>0</v>
      </c>
    </row>
    <row r="91" spans="1:9" ht="30" customHeight="1" x14ac:dyDescent="0.25">
      <c r="A91" s="10" t="s">
        <v>164</v>
      </c>
      <c r="B91" s="11"/>
      <c r="C91" s="11"/>
      <c r="D91" s="12">
        <f>SUM(D92:D96)</f>
        <v>97526754.61999999</v>
      </c>
      <c r="E91" s="12">
        <f t="shared" ref="E91:F91" si="73">SUM(E92:E96)</f>
        <v>7912454.6200000001</v>
      </c>
      <c r="F91" s="12">
        <f t="shared" si="73"/>
        <v>89614300</v>
      </c>
      <c r="G91" s="12">
        <f>SUM(G92:G96)</f>
        <v>0</v>
      </c>
      <c r="H91" s="12">
        <f t="shared" ref="H91:I91" si="74">SUM(H92:H96)</f>
        <v>0</v>
      </c>
      <c r="I91" s="12">
        <f t="shared" si="74"/>
        <v>0</v>
      </c>
    </row>
    <row r="92" spans="1:9" ht="78.75" customHeight="1" x14ac:dyDescent="0.25">
      <c r="A92" s="13" t="s">
        <v>165</v>
      </c>
      <c r="B92" s="14" t="s">
        <v>166</v>
      </c>
      <c r="C92" s="14" t="s">
        <v>167</v>
      </c>
      <c r="D92" s="15">
        <f>SUM(E92:F92)</f>
        <v>26417525.77</v>
      </c>
      <c r="E92" s="15">
        <v>792525.77</v>
      </c>
      <c r="F92" s="15">
        <v>25625000</v>
      </c>
      <c r="G92" s="15">
        <f>SUM(H92:I92)</f>
        <v>0</v>
      </c>
      <c r="H92" s="15">
        <v>0</v>
      </c>
      <c r="I92" s="16">
        <v>0</v>
      </c>
    </row>
    <row r="93" spans="1:9" ht="67.5" customHeight="1" x14ac:dyDescent="0.25">
      <c r="A93" s="13" t="s">
        <v>168</v>
      </c>
      <c r="B93" s="14" t="s">
        <v>166</v>
      </c>
      <c r="C93" s="14" t="s">
        <v>169</v>
      </c>
      <c r="D93" s="15">
        <f t="shared" ref="D93:D96" si="75">SUM(E93:F93)</f>
        <v>18803092.780000001</v>
      </c>
      <c r="E93" s="15">
        <v>564092.78</v>
      </c>
      <c r="F93" s="15">
        <v>18239000</v>
      </c>
      <c r="G93" s="15">
        <f t="shared" ref="G93:G96" si="76">SUM(H93:I93)</f>
        <v>0</v>
      </c>
      <c r="H93" s="15">
        <v>0</v>
      </c>
      <c r="I93" s="16">
        <v>0</v>
      </c>
    </row>
    <row r="94" spans="1:9" ht="90" customHeight="1" x14ac:dyDescent="0.25">
      <c r="A94" s="13" t="s">
        <v>170</v>
      </c>
      <c r="B94" s="14" t="s">
        <v>166</v>
      </c>
      <c r="C94" s="14" t="s">
        <v>171</v>
      </c>
      <c r="D94" s="15">
        <f t="shared" si="75"/>
        <v>5154639.18</v>
      </c>
      <c r="E94" s="15">
        <v>154639.18</v>
      </c>
      <c r="F94" s="15">
        <v>5000000</v>
      </c>
      <c r="G94" s="15">
        <f t="shared" si="76"/>
        <v>0</v>
      </c>
      <c r="H94" s="15">
        <v>0</v>
      </c>
      <c r="I94" s="16">
        <v>0</v>
      </c>
    </row>
    <row r="95" spans="1:9" ht="101.25" customHeight="1" x14ac:dyDescent="0.25">
      <c r="A95" s="13" t="s">
        <v>172</v>
      </c>
      <c r="B95" s="14" t="s">
        <v>173</v>
      </c>
      <c r="C95" s="14" t="s">
        <v>174</v>
      </c>
      <c r="D95" s="15">
        <f t="shared" si="75"/>
        <v>42010618.560000002</v>
      </c>
      <c r="E95" s="15">
        <v>1260318.56</v>
      </c>
      <c r="F95" s="15">
        <v>40750300</v>
      </c>
      <c r="G95" s="15">
        <f t="shared" si="76"/>
        <v>0</v>
      </c>
      <c r="H95" s="15">
        <v>0</v>
      </c>
      <c r="I95" s="16">
        <v>0</v>
      </c>
    </row>
    <row r="96" spans="1:9" ht="63.75" x14ac:dyDescent="0.25">
      <c r="A96" s="13" t="s">
        <v>175</v>
      </c>
      <c r="B96" s="14" t="s">
        <v>157</v>
      </c>
      <c r="C96" s="14" t="s">
        <v>176</v>
      </c>
      <c r="D96" s="15">
        <f t="shared" si="75"/>
        <v>5140878.33</v>
      </c>
      <c r="E96" s="15">
        <v>5140878.33</v>
      </c>
      <c r="F96" s="15">
        <v>0</v>
      </c>
      <c r="G96" s="15">
        <f t="shared" si="76"/>
        <v>0</v>
      </c>
      <c r="H96" s="15">
        <v>0</v>
      </c>
      <c r="I96" s="16">
        <v>0</v>
      </c>
    </row>
    <row r="97" spans="1:9" x14ac:dyDescent="0.25">
      <c r="A97" s="7" t="s">
        <v>177</v>
      </c>
      <c r="B97" s="8"/>
      <c r="C97" s="8"/>
      <c r="D97" s="9">
        <f>D98+D110+D117+D121+D127+D134</f>
        <v>1950186891.53</v>
      </c>
      <c r="E97" s="9">
        <f t="shared" ref="E97:F97" si="77">E98+E110+E117+E121+E127+E134</f>
        <v>1147414691.53</v>
      </c>
      <c r="F97" s="9">
        <f t="shared" si="77"/>
        <v>802772200</v>
      </c>
      <c r="G97" s="9">
        <f>G98+G110+G117+G121+G127+G134</f>
        <v>129122378.27999999</v>
      </c>
      <c r="H97" s="9">
        <f t="shared" ref="H97:I97" si="78">H98+H110+H117+H121+H127+H134</f>
        <v>56048846.949999996</v>
      </c>
      <c r="I97" s="9">
        <f t="shared" si="78"/>
        <v>73073531.329999998</v>
      </c>
    </row>
    <row r="98" spans="1:9" ht="30" customHeight="1" x14ac:dyDescent="0.25">
      <c r="A98" s="10" t="s">
        <v>178</v>
      </c>
      <c r="B98" s="11"/>
      <c r="C98" s="11"/>
      <c r="D98" s="12">
        <f>SUM(D99:D109)</f>
        <v>1490369340</v>
      </c>
      <c r="E98" s="12">
        <f t="shared" ref="E98:F98" si="79">SUM(E99:E109)</f>
        <v>1011026940</v>
      </c>
      <c r="F98" s="12">
        <f t="shared" si="79"/>
        <v>479342400</v>
      </c>
      <c r="G98" s="12">
        <f>SUM(G99:G109)</f>
        <v>89553908.539999992</v>
      </c>
      <c r="H98" s="12">
        <f t="shared" ref="H98:I98" si="80">SUM(H99:H109)</f>
        <v>36243582.619999997</v>
      </c>
      <c r="I98" s="12">
        <f t="shared" si="80"/>
        <v>53310325.920000002</v>
      </c>
    </row>
    <row r="99" spans="1:9" ht="26.25" customHeight="1" x14ac:dyDescent="0.25">
      <c r="A99" s="13" t="s">
        <v>21</v>
      </c>
      <c r="B99" s="14" t="s">
        <v>45</v>
      </c>
      <c r="C99" s="14" t="s">
        <v>179</v>
      </c>
      <c r="D99" s="15">
        <f>SUM(E99:F99)</f>
        <v>14156900</v>
      </c>
      <c r="E99" s="15">
        <v>14156900</v>
      </c>
      <c r="F99" s="15">
        <v>0</v>
      </c>
      <c r="G99" s="15">
        <f>SUM(H99:I99)</f>
        <v>4813300</v>
      </c>
      <c r="H99" s="15">
        <v>4813300</v>
      </c>
      <c r="I99" s="16">
        <v>0</v>
      </c>
    </row>
    <row r="100" spans="1:9" ht="26.25" customHeight="1" x14ac:dyDescent="0.25">
      <c r="A100" s="13" t="s">
        <v>100</v>
      </c>
      <c r="B100" s="14" t="s">
        <v>75</v>
      </c>
      <c r="C100" s="14" t="s">
        <v>180</v>
      </c>
      <c r="D100" s="15">
        <f t="shared" ref="D100:D109" si="81">SUM(E100:F100)</f>
        <v>628572085</v>
      </c>
      <c r="E100" s="15">
        <v>628572085</v>
      </c>
      <c r="F100" s="15">
        <v>0</v>
      </c>
      <c r="G100" s="15">
        <f t="shared" ref="G100:G109" si="82">SUM(H100:I100)</f>
        <v>0</v>
      </c>
      <c r="H100" s="15">
        <v>0</v>
      </c>
      <c r="I100" s="16">
        <v>0</v>
      </c>
    </row>
    <row r="101" spans="1:9" ht="138.75" customHeight="1" x14ac:dyDescent="0.25">
      <c r="A101" s="13" t="s">
        <v>181</v>
      </c>
      <c r="B101" s="14" t="s">
        <v>45</v>
      </c>
      <c r="C101" s="14" t="s">
        <v>182</v>
      </c>
      <c r="D101" s="15">
        <f t="shared" si="81"/>
        <v>88547629</v>
      </c>
      <c r="E101" s="15">
        <v>2656429</v>
      </c>
      <c r="F101" s="15">
        <v>85891200</v>
      </c>
      <c r="G101" s="15">
        <f t="shared" si="82"/>
        <v>9232750</v>
      </c>
      <c r="H101" s="15">
        <v>276982.51</v>
      </c>
      <c r="I101" s="16">
        <v>8955767.4900000002</v>
      </c>
    </row>
    <row r="102" spans="1:9" ht="102" customHeight="1" x14ac:dyDescent="0.25">
      <c r="A102" s="13" t="s">
        <v>183</v>
      </c>
      <c r="B102" s="14" t="s">
        <v>45</v>
      </c>
      <c r="C102" s="14" t="s">
        <v>184</v>
      </c>
      <c r="D102" s="15">
        <f t="shared" si="81"/>
        <v>42347011</v>
      </c>
      <c r="E102" s="15">
        <v>1270411</v>
      </c>
      <c r="F102" s="15">
        <v>41076600</v>
      </c>
      <c r="G102" s="15">
        <f t="shared" si="82"/>
        <v>42347011</v>
      </c>
      <c r="H102" s="15">
        <v>1270411</v>
      </c>
      <c r="I102" s="16">
        <v>41076600</v>
      </c>
    </row>
    <row r="103" spans="1:9" ht="90" customHeight="1" x14ac:dyDescent="0.25">
      <c r="A103" s="13" t="s">
        <v>185</v>
      </c>
      <c r="B103" s="14" t="s">
        <v>45</v>
      </c>
      <c r="C103" s="14" t="s">
        <v>186</v>
      </c>
      <c r="D103" s="15">
        <f t="shared" si="81"/>
        <v>11000000</v>
      </c>
      <c r="E103" s="15">
        <v>1870000</v>
      </c>
      <c r="F103" s="15">
        <v>9130000</v>
      </c>
      <c r="G103" s="15">
        <f t="shared" si="82"/>
        <v>0</v>
      </c>
      <c r="H103" s="15">
        <v>0</v>
      </c>
      <c r="I103" s="16">
        <v>0</v>
      </c>
    </row>
    <row r="104" spans="1:9" ht="45" customHeight="1" x14ac:dyDescent="0.25">
      <c r="A104" s="13" t="s">
        <v>187</v>
      </c>
      <c r="B104" s="14" t="s">
        <v>75</v>
      </c>
      <c r="C104" s="14" t="s">
        <v>188</v>
      </c>
      <c r="D104" s="15">
        <f t="shared" si="81"/>
        <v>413547715</v>
      </c>
      <c r="E104" s="15">
        <v>70303115</v>
      </c>
      <c r="F104" s="15">
        <v>343244600</v>
      </c>
      <c r="G104" s="15">
        <f t="shared" si="82"/>
        <v>3949347.54</v>
      </c>
      <c r="H104" s="15">
        <v>671389.11</v>
      </c>
      <c r="I104" s="16">
        <v>3277958.43</v>
      </c>
    </row>
    <row r="105" spans="1:9" ht="90" customHeight="1" x14ac:dyDescent="0.25">
      <c r="A105" s="13" t="s">
        <v>189</v>
      </c>
      <c r="B105" s="14" t="s">
        <v>45</v>
      </c>
      <c r="C105" s="14" t="s">
        <v>190</v>
      </c>
      <c r="D105" s="15">
        <f t="shared" si="81"/>
        <v>702000</v>
      </c>
      <c r="E105" s="15">
        <v>702000</v>
      </c>
      <c r="F105" s="15">
        <v>0</v>
      </c>
      <c r="G105" s="15">
        <f t="shared" si="82"/>
        <v>0</v>
      </c>
      <c r="H105" s="15">
        <v>0</v>
      </c>
      <c r="I105" s="16">
        <v>0</v>
      </c>
    </row>
    <row r="106" spans="1:9" ht="63.75" customHeight="1" x14ac:dyDescent="0.25">
      <c r="A106" s="13" t="s">
        <v>191</v>
      </c>
      <c r="B106" s="14" t="s">
        <v>45</v>
      </c>
      <c r="C106" s="14" t="s">
        <v>192</v>
      </c>
      <c r="D106" s="15">
        <f t="shared" si="81"/>
        <v>179427600</v>
      </c>
      <c r="E106" s="15">
        <v>179427600</v>
      </c>
      <c r="F106" s="15">
        <v>0</v>
      </c>
      <c r="G106" s="15">
        <f t="shared" si="82"/>
        <v>27231500</v>
      </c>
      <c r="H106" s="15">
        <v>27231500</v>
      </c>
      <c r="I106" s="16">
        <v>0</v>
      </c>
    </row>
    <row r="107" spans="1:9" ht="26.25" customHeight="1" x14ac:dyDescent="0.25">
      <c r="A107" s="13" t="s">
        <v>193</v>
      </c>
      <c r="B107" s="14" t="s">
        <v>45</v>
      </c>
      <c r="C107" s="14" t="s">
        <v>194</v>
      </c>
      <c r="D107" s="15">
        <f t="shared" si="81"/>
        <v>18887700</v>
      </c>
      <c r="E107" s="15">
        <v>18887700</v>
      </c>
      <c r="F107" s="15">
        <v>0</v>
      </c>
      <c r="G107" s="15">
        <f t="shared" si="82"/>
        <v>1980000</v>
      </c>
      <c r="H107" s="15">
        <v>1980000</v>
      </c>
      <c r="I107" s="16">
        <v>0</v>
      </c>
    </row>
    <row r="108" spans="1:9" ht="52.5" customHeight="1" x14ac:dyDescent="0.25">
      <c r="A108" s="13" t="s">
        <v>195</v>
      </c>
      <c r="B108" s="14" t="s">
        <v>45</v>
      </c>
      <c r="C108" s="14" t="s">
        <v>196</v>
      </c>
      <c r="D108" s="15">
        <f t="shared" si="81"/>
        <v>81817400</v>
      </c>
      <c r="E108" s="15">
        <v>81817400</v>
      </c>
      <c r="F108" s="15">
        <v>0</v>
      </c>
      <c r="G108" s="15">
        <f t="shared" si="82"/>
        <v>0</v>
      </c>
      <c r="H108" s="15">
        <v>0</v>
      </c>
      <c r="I108" s="16">
        <v>0</v>
      </c>
    </row>
    <row r="109" spans="1:9" ht="26.25" customHeight="1" x14ac:dyDescent="0.25">
      <c r="A109" s="13" t="s">
        <v>197</v>
      </c>
      <c r="B109" s="14" t="s">
        <v>45</v>
      </c>
      <c r="C109" s="14" t="s">
        <v>198</v>
      </c>
      <c r="D109" s="15">
        <f t="shared" si="81"/>
        <v>11363300</v>
      </c>
      <c r="E109" s="15">
        <v>11363300</v>
      </c>
      <c r="F109" s="15">
        <v>0</v>
      </c>
      <c r="G109" s="15">
        <f t="shared" si="82"/>
        <v>0</v>
      </c>
      <c r="H109" s="15">
        <v>0</v>
      </c>
      <c r="I109" s="16">
        <v>0</v>
      </c>
    </row>
    <row r="110" spans="1:9" ht="30" customHeight="1" x14ac:dyDescent="0.25">
      <c r="A110" s="10" t="s">
        <v>199</v>
      </c>
      <c r="B110" s="11"/>
      <c r="C110" s="11"/>
      <c r="D110" s="12">
        <f>SUM(D111:D116)</f>
        <v>58196919</v>
      </c>
      <c r="E110" s="12">
        <f t="shared" ref="E110:F110" si="83">SUM(E111:E116)</f>
        <v>48593319</v>
      </c>
      <c r="F110" s="12">
        <f t="shared" si="83"/>
        <v>9603600</v>
      </c>
      <c r="G110" s="12">
        <f>SUM(G111:G116)</f>
        <v>20672519</v>
      </c>
      <c r="H110" s="12">
        <f t="shared" ref="H110:I110" si="84">SUM(H111:H116)</f>
        <v>11068919.029999999</v>
      </c>
      <c r="I110" s="12">
        <f t="shared" si="84"/>
        <v>9603599.9700000007</v>
      </c>
    </row>
    <row r="111" spans="1:9" ht="30" customHeight="1" x14ac:dyDescent="0.25">
      <c r="A111" s="13" t="s">
        <v>21</v>
      </c>
      <c r="B111" s="14" t="s">
        <v>45</v>
      </c>
      <c r="C111" s="14" t="s">
        <v>200</v>
      </c>
      <c r="D111" s="15">
        <f>SUM(E111:F111)</f>
        <v>20682400</v>
      </c>
      <c r="E111" s="15">
        <v>20682400</v>
      </c>
      <c r="F111" s="15">
        <v>0</v>
      </c>
      <c r="G111" s="15">
        <f>SUM(H111:I111)</f>
        <v>6880000</v>
      </c>
      <c r="H111" s="15">
        <v>6880000</v>
      </c>
      <c r="I111" s="16">
        <v>0</v>
      </c>
    </row>
    <row r="112" spans="1:9" ht="41.25" customHeight="1" x14ac:dyDescent="0.25">
      <c r="A112" s="13" t="s">
        <v>201</v>
      </c>
      <c r="B112" s="14" t="s">
        <v>45</v>
      </c>
      <c r="C112" s="14" t="s">
        <v>202</v>
      </c>
      <c r="D112" s="15">
        <f t="shared" ref="D112:D116" si="85">SUM(E112:F112)</f>
        <v>750000</v>
      </c>
      <c r="E112" s="15">
        <v>750000</v>
      </c>
      <c r="F112" s="15">
        <v>0</v>
      </c>
      <c r="G112" s="15">
        <f t="shared" ref="G112:G116" si="86">SUM(H112:I112)</f>
        <v>0</v>
      </c>
      <c r="H112" s="15">
        <v>0</v>
      </c>
      <c r="I112" s="16">
        <v>0</v>
      </c>
    </row>
    <row r="113" spans="1:9" ht="41.25" customHeight="1" x14ac:dyDescent="0.25">
      <c r="A113" s="13" t="s">
        <v>203</v>
      </c>
      <c r="B113" s="14" t="s">
        <v>45</v>
      </c>
      <c r="C113" s="14" t="s">
        <v>204</v>
      </c>
      <c r="D113" s="15">
        <f t="shared" si="85"/>
        <v>11200800</v>
      </c>
      <c r="E113" s="15">
        <v>11200800</v>
      </c>
      <c r="F113" s="15">
        <v>0</v>
      </c>
      <c r="G113" s="15">
        <f t="shared" si="86"/>
        <v>1591900</v>
      </c>
      <c r="H113" s="15">
        <v>1591900</v>
      </c>
      <c r="I113" s="16">
        <v>0</v>
      </c>
    </row>
    <row r="114" spans="1:9" ht="30" customHeight="1" x14ac:dyDescent="0.25">
      <c r="A114" s="13" t="s">
        <v>205</v>
      </c>
      <c r="B114" s="14" t="s">
        <v>45</v>
      </c>
      <c r="C114" s="14" t="s">
        <v>206</v>
      </c>
      <c r="D114" s="15">
        <f t="shared" si="85"/>
        <v>15663100</v>
      </c>
      <c r="E114" s="15">
        <v>15663100</v>
      </c>
      <c r="F114" s="15">
        <v>0</v>
      </c>
      <c r="G114" s="15">
        <f t="shared" si="86"/>
        <v>2300000</v>
      </c>
      <c r="H114" s="15">
        <v>2300000</v>
      </c>
      <c r="I114" s="16">
        <v>0</v>
      </c>
    </row>
    <row r="115" spans="1:9" ht="63.75" customHeight="1" x14ac:dyDescent="0.25">
      <c r="A115" s="13" t="s">
        <v>207</v>
      </c>
      <c r="B115" s="14" t="s">
        <v>45</v>
      </c>
      <c r="C115" s="14" t="s">
        <v>208</v>
      </c>
      <c r="D115" s="15">
        <f t="shared" si="85"/>
        <v>8410722</v>
      </c>
      <c r="E115" s="15">
        <v>252322</v>
      </c>
      <c r="F115" s="15">
        <v>8158400</v>
      </c>
      <c r="G115" s="15">
        <f t="shared" si="86"/>
        <v>8410722</v>
      </c>
      <c r="H115" s="15">
        <v>252322.02</v>
      </c>
      <c r="I115" s="16">
        <v>8158399.9800000004</v>
      </c>
    </row>
    <row r="116" spans="1:9" ht="101.25" customHeight="1" x14ac:dyDescent="0.25">
      <c r="A116" s="13" t="s">
        <v>209</v>
      </c>
      <c r="B116" s="14" t="s">
        <v>45</v>
      </c>
      <c r="C116" s="14" t="s">
        <v>210</v>
      </c>
      <c r="D116" s="15">
        <f t="shared" si="85"/>
        <v>1489897</v>
      </c>
      <c r="E116" s="15">
        <v>44697</v>
      </c>
      <c r="F116" s="15">
        <v>1445200</v>
      </c>
      <c r="G116" s="15">
        <f t="shared" si="86"/>
        <v>1489897</v>
      </c>
      <c r="H116" s="15">
        <v>44697.01</v>
      </c>
      <c r="I116" s="16">
        <v>1445199.99</v>
      </c>
    </row>
    <row r="117" spans="1:9" ht="30" customHeight="1" x14ac:dyDescent="0.25">
      <c r="A117" s="10" t="s">
        <v>211</v>
      </c>
      <c r="B117" s="11"/>
      <c r="C117" s="11"/>
      <c r="D117" s="12">
        <f>SUM(D118:D120)</f>
        <v>160850615</v>
      </c>
      <c r="E117" s="12">
        <f t="shared" ref="E117:F117" si="87">SUM(E118:E120)</f>
        <v>25881115</v>
      </c>
      <c r="F117" s="12">
        <f t="shared" si="87"/>
        <v>134969500</v>
      </c>
      <c r="G117" s="12">
        <f>SUM(G118:G120)</f>
        <v>4850000</v>
      </c>
      <c r="H117" s="12">
        <f t="shared" ref="H117:I117" si="88">SUM(H118:H120)</f>
        <v>4850000</v>
      </c>
      <c r="I117" s="12">
        <f t="shared" si="88"/>
        <v>0</v>
      </c>
    </row>
    <row r="118" spans="1:9" ht="26.25" customHeight="1" x14ac:dyDescent="0.25">
      <c r="A118" s="13" t="s">
        <v>21</v>
      </c>
      <c r="B118" s="14" t="s">
        <v>45</v>
      </c>
      <c r="C118" s="14" t="s">
        <v>212</v>
      </c>
      <c r="D118" s="15">
        <f>SUM(E118:F118)</f>
        <v>2917300</v>
      </c>
      <c r="E118" s="15">
        <v>2917300</v>
      </c>
      <c r="F118" s="15">
        <v>0</v>
      </c>
      <c r="G118" s="15">
        <f>SUM(H118:I118)</f>
        <v>1150000</v>
      </c>
      <c r="H118" s="15">
        <v>1150000</v>
      </c>
      <c r="I118" s="16">
        <v>0</v>
      </c>
    </row>
    <row r="119" spans="1:9" ht="26.25" customHeight="1" x14ac:dyDescent="0.25">
      <c r="A119" s="13" t="s">
        <v>213</v>
      </c>
      <c r="B119" s="14" t="s">
        <v>45</v>
      </c>
      <c r="C119" s="14" t="s">
        <v>214</v>
      </c>
      <c r="D119" s="15">
        <f t="shared" ref="D119:D120" si="89">SUM(E119:F119)</f>
        <v>18789500</v>
      </c>
      <c r="E119" s="15">
        <v>18789500</v>
      </c>
      <c r="F119" s="15">
        <v>0</v>
      </c>
      <c r="G119" s="15">
        <f t="shared" ref="G119:G120" si="90">SUM(H119:I119)</f>
        <v>3700000</v>
      </c>
      <c r="H119" s="15">
        <v>3700000</v>
      </c>
      <c r="I119" s="16">
        <v>0</v>
      </c>
    </row>
    <row r="120" spans="1:9" ht="48.75" customHeight="1" x14ac:dyDescent="0.25">
      <c r="A120" s="13" t="s">
        <v>215</v>
      </c>
      <c r="B120" s="14" t="s">
        <v>45</v>
      </c>
      <c r="C120" s="14" t="s">
        <v>216</v>
      </c>
      <c r="D120" s="15">
        <f t="shared" si="89"/>
        <v>139143815</v>
      </c>
      <c r="E120" s="15">
        <v>4174315</v>
      </c>
      <c r="F120" s="15">
        <v>134969500</v>
      </c>
      <c r="G120" s="15">
        <f t="shared" si="90"/>
        <v>0</v>
      </c>
      <c r="H120" s="15">
        <v>0</v>
      </c>
      <c r="I120" s="16">
        <v>0</v>
      </c>
    </row>
    <row r="121" spans="1:9" ht="30" customHeight="1" x14ac:dyDescent="0.25">
      <c r="A121" s="10" t="s">
        <v>217</v>
      </c>
      <c r="B121" s="11"/>
      <c r="C121" s="11"/>
      <c r="D121" s="12">
        <f>SUM(D122:D126)</f>
        <v>8985500</v>
      </c>
      <c r="E121" s="12">
        <f t="shared" ref="E121:F121" si="91">SUM(E122:E126)</f>
        <v>8985500</v>
      </c>
      <c r="F121" s="12">
        <f t="shared" si="91"/>
        <v>0</v>
      </c>
      <c r="G121" s="12">
        <f>SUM(G122:G126)</f>
        <v>904550</v>
      </c>
      <c r="H121" s="12">
        <f t="shared" ref="H121:I121" si="92">SUM(H122:H126)</f>
        <v>904550</v>
      </c>
      <c r="I121" s="12">
        <f t="shared" si="92"/>
        <v>0</v>
      </c>
    </row>
    <row r="122" spans="1:9" ht="26.25" customHeight="1" x14ac:dyDescent="0.25">
      <c r="A122" s="13" t="s">
        <v>21</v>
      </c>
      <c r="B122" s="14" t="s">
        <v>218</v>
      </c>
      <c r="C122" s="14" t="s">
        <v>219</v>
      </c>
      <c r="D122" s="15">
        <f>SUM(E122:F122)</f>
        <v>3047200</v>
      </c>
      <c r="E122" s="15">
        <v>3047200</v>
      </c>
      <c r="F122" s="15">
        <v>0</v>
      </c>
      <c r="G122" s="15">
        <f>SUM(H122:I122)</f>
        <v>505450</v>
      </c>
      <c r="H122" s="15">
        <v>505450</v>
      </c>
      <c r="I122" s="16">
        <v>0</v>
      </c>
    </row>
    <row r="123" spans="1:9" ht="48.75" customHeight="1" x14ac:dyDescent="0.25">
      <c r="A123" s="13" t="s">
        <v>220</v>
      </c>
      <c r="B123" s="14" t="s">
        <v>218</v>
      </c>
      <c r="C123" s="14" t="s">
        <v>221</v>
      </c>
      <c r="D123" s="15">
        <f t="shared" ref="D123:D126" si="93">SUM(E123:F123)</f>
        <v>270000</v>
      </c>
      <c r="E123" s="15">
        <v>270000</v>
      </c>
      <c r="F123" s="15">
        <v>0</v>
      </c>
      <c r="G123" s="15">
        <f t="shared" ref="G123:G126" si="94">SUM(H123:I123)</f>
        <v>0</v>
      </c>
      <c r="H123" s="15">
        <v>0</v>
      </c>
      <c r="I123" s="16">
        <v>0</v>
      </c>
    </row>
    <row r="124" spans="1:9" ht="36.75" customHeight="1" x14ac:dyDescent="0.25">
      <c r="A124" s="13" t="s">
        <v>222</v>
      </c>
      <c r="B124" s="14" t="s">
        <v>45</v>
      </c>
      <c r="C124" s="14" t="s">
        <v>223</v>
      </c>
      <c r="D124" s="15">
        <f t="shared" si="93"/>
        <v>3023300</v>
      </c>
      <c r="E124" s="15">
        <v>3023300</v>
      </c>
      <c r="F124" s="15">
        <v>0</v>
      </c>
      <c r="G124" s="15">
        <f t="shared" si="94"/>
        <v>399100</v>
      </c>
      <c r="H124" s="15">
        <v>399100</v>
      </c>
      <c r="I124" s="16">
        <v>0</v>
      </c>
    </row>
    <row r="125" spans="1:9" ht="38.25" x14ac:dyDescent="0.25">
      <c r="A125" s="13" t="s">
        <v>224</v>
      </c>
      <c r="B125" s="14" t="s">
        <v>218</v>
      </c>
      <c r="C125" s="14" t="s">
        <v>225</v>
      </c>
      <c r="D125" s="15">
        <f t="shared" si="93"/>
        <v>2345000</v>
      </c>
      <c r="E125" s="15">
        <v>2345000</v>
      </c>
      <c r="F125" s="15">
        <v>0</v>
      </c>
      <c r="G125" s="15">
        <f t="shared" si="94"/>
        <v>0</v>
      </c>
      <c r="H125" s="15">
        <v>0</v>
      </c>
      <c r="I125" s="16">
        <v>0</v>
      </c>
    </row>
    <row r="126" spans="1:9" ht="41.25" customHeight="1" x14ac:dyDescent="0.25">
      <c r="A126" s="13" t="s">
        <v>226</v>
      </c>
      <c r="B126" s="14" t="s">
        <v>218</v>
      </c>
      <c r="C126" s="14" t="s">
        <v>227</v>
      </c>
      <c r="D126" s="15">
        <f t="shared" si="93"/>
        <v>300000</v>
      </c>
      <c r="E126" s="15">
        <v>300000</v>
      </c>
      <c r="F126" s="15">
        <v>0</v>
      </c>
      <c r="G126" s="15">
        <f t="shared" si="94"/>
        <v>0</v>
      </c>
      <c r="H126" s="15">
        <v>0</v>
      </c>
      <c r="I126" s="16">
        <v>0</v>
      </c>
    </row>
    <row r="127" spans="1:9" ht="37.5" customHeight="1" x14ac:dyDescent="0.25">
      <c r="A127" s="10" t="s">
        <v>228</v>
      </c>
      <c r="B127" s="11"/>
      <c r="C127" s="11"/>
      <c r="D127" s="12">
        <f>SUM(D128:D133)</f>
        <v>78818217.530000001</v>
      </c>
      <c r="E127" s="12">
        <f t="shared" ref="E127:F127" si="95">SUM(E128:E133)</f>
        <v>9663117.5299999993</v>
      </c>
      <c r="F127" s="12">
        <f t="shared" si="95"/>
        <v>69155100</v>
      </c>
      <c r="G127" s="12">
        <f>SUM(G128:G133)</f>
        <v>10596477.939999999</v>
      </c>
      <c r="H127" s="12">
        <f t="shared" ref="H127:I127" si="96">SUM(H128:H133)</f>
        <v>436872.5</v>
      </c>
      <c r="I127" s="12">
        <f t="shared" si="96"/>
        <v>10159605.439999999</v>
      </c>
    </row>
    <row r="128" spans="1:9" ht="63.75" customHeight="1" x14ac:dyDescent="0.25">
      <c r="A128" s="13" t="s">
        <v>229</v>
      </c>
      <c r="B128" s="14" t="s">
        <v>45</v>
      </c>
      <c r="C128" s="14" t="s">
        <v>230</v>
      </c>
      <c r="D128" s="15">
        <f>SUM(E128:F128)</f>
        <v>71293917.530000001</v>
      </c>
      <c r="E128" s="15">
        <v>2138817.5299999998</v>
      </c>
      <c r="F128" s="15">
        <v>69155100</v>
      </c>
      <c r="G128" s="15">
        <f>SUM(H128:I128)</f>
        <v>10473820.039999999</v>
      </c>
      <c r="H128" s="15">
        <v>314214.59999999998</v>
      </c>
      <c r="I128" s="16">
        <v>10159605.439999999</v>
      </c>
    </row>
    <row r="129" spans="1:9" ht="26.25" customHeight="1" x14ac:dyDescent="0.25">
      <c r="A129" s="13" t="s">
        <v>231</v>
      </c>
      <c r="B129" s="14" t="s">
        <v>218</v>
      </c>
      <c r="C129" s="14" t="s">
        <v>232</v>
      </c>
      <c r="D129" s="15">
        <f t="shared" ref="D129:D133" si="97">SUM(E129:F129)</f>
        <v>2652500</v>
      </c>
      <c r="E129" s="15">
        <v>2652500</v>
      </c>
      <c r="F129" s="15">
        <v>0</v>
      </c>
      <c r="G129" s="15">
        <f t="shared" ref="G129:G133" si="98">SUM(H129:I129)</f>
        <v>0</v>
      </c>
      <c r="H129" s="15">
        <v>0</v>
      </c>
      <c r="I129" s="16">
        <v>0</v>
      </c>
    </row>
    <row r="130" spans="1:9" ht="37.5" customHeight="1" x14ac:dyDescent="0.25">
      <c r="A130" s="13" t="s">
        <v>233</v>
      </c>
      <c r="B130" s="14" t="s">
        <v>218</v>
      </c>
      <c r="C130" s="14" t="s">
        <v>234</v>
      </c>
      <c r="D130" s="15">
        <f t="shared" si="97"/>
        <v>1896600</v>
      </c>
      <c r="E130" s="15">
        <v>1896600</v>
      </c>
      <c r="F130" s="15">
        <v>0</v>
      </c>
      <c r="G130" s="15">
        <f t="shared" si="98"/>
        <v>0</v>
      </c>
      <c r="H130" s="15">
        <v>0</v>
      </c>
      <c r="I130" s="16">
        <v>0</v>
      </c>
    </row>
    <row r="131" spans="1:9" ht="101.25" customHeight="1" x14ac:dyDescent="0.25">
      <c r="A131" s="13" t="s">
        <v>235</v>
      </c>
      <c r="B131" s="14" t="s">
        <v>218</v>
      </c>
      <c r="C131" s="14" t="s">
        <v>236</v>
      </c>
      <c r="D131" s="15">
        <f t="shared" si="97"/>
        <v>2152200</v>
      </c>
      <c r="E131" s="15">
        <v>2152200</v>
      </c>
      <c r="F131" s="15">
        <v>0</v>
      </c>
      <c r="G131" s="15">
        <f t="shared" si="98"/>
        <v>2980</v>
      </c>
      <c r="H131" s="15">
        <v>2980</v>
      </c>
      <c r="I131" s="16">
        <v>0</v>
      </c>
    </row>
    <row r="132" spans="1:9" ht="52.5" customHeight="1" x14ac:dyDescent="0.25">
      <c r="A132" s="13" t="s">
        <v>237</v>
      </c>
      <c r="B132" s="14" t="s">
        <v>218</v>
      </c>
      <c r="C132" s="14" t="s">
        <v>238</v>
      </c>
      <c r="D132" s="15">
        <f t="shared" si="97"/>
        <v>770000</v>
      </c>
      <c r="E132" s="15">
        <v>770000</v>
      </c>
      <c r="F132" s="15">
        <v>0</v>
      </c>
      <c r="G132" s="15">
        <f t="shared" si="98"/>
        <v>118252.9</v>
      </c>
      <c r="H132" s="15">
        <v>118252.9</v>
      </c>
      <c r="I132" s="16">
        <v>0</v>
      </c>
    </row>
    <row r="133" spans="1:9" ht="75" customHeight="1" x14ac:dyDescent="0.25">
      <c r="A133" s="13" t="s">
        <v>239</v>
      </c>
      <c r="B133" s="14" t="s">
        <v>218</v>
      </c>
      <c r="C133" s="14" t="s">
        <v>240</v>
      </c>
      <c r="D133" s="15">
        <f t="shared" si="97"/>
        <v>53000</v>
      </c>
      <c r="E133" s="15">
        <v>53000</v>
      </c>
      <c r="F133" s="15">
        <v>0</v>
      </c>
      <c r="G133" s="15">
        <f t="shared" si="98"/>
        <v>1425</v>
      </c>
      <c r="H133" s="15">
        <v>1425</v>
      </c>
      <c r="I133" s="16">
        <v>0</v>
      </c>
    </row>
    <row r="134" spans="1:9" ht="39" customHeight="1" x14ac:dyDescent="0.25">
      <c r="A134" s="10" t="s">
        <v>241</v>
      </c>
      <c r="B134" s="11"/>
      <c r="C134" s="11"/>
      <c r="D134" s="12">
        <f>SUM(D135:D137)</f>
        <v>152966300</v>
      </c>
      <c r="E134" s="12">
        <f t="shared" ref="E134:F134" si="99">SUM(E135:E137)</f>
        <v>43264700</v>
      </c>
      <c r="F134" s="12">
        <f t="shared" si="99"/>
        <v>109701600</v>
      </c>
      <c r="G134" s="12">
        <f>SUM(G135:G137)</f>
        <v>2544922.7999999998</v>
      </c>
      <c r="H134" s="12">
        <f t="shared" ref="H134:I134" si="100">SUM(H135:H137)</f>
        <v>2544922.7999999998</v>
      </c>
      <c r="I134" s="12">
        <f t="shared" si="100"/>
        <v>0</v>
      </c>
    </row>
    <row r="135" spans="1:9" ht="30" customHeight="1" x14ac:dyDescent="0.25">
      <c r="A135" s="13" t="s">
        <v>21</v>
      </c>
      <c r="B135" s="14" t="s">
        <v>218</v>
      </c>
      <c r="C135" s="14" t="s">
        <v>242</v>
      </c>
      <c r="D135" s="15">
        <f>SUM(E135:F135)</f>
        <v>26371800</v>
      </c>
      <c r="E135" s="15">
        <v>26371800</v>
      </c>
      <c r="F135" s="15">
        <v>0</v>
      </c>
      <c r="G135" s="15">
        <f>SUM(H135:I135)</f>
        <v>2487700</v>
      </c>
      <c r="H135" s="15">
        <v>2487700</v>
      </c>
      <c r="I135" s="16">
        <v>0</v>
      </c>
    </row>
    <row r="136" spans="1:9" ht="52.5" customHeight="1" x14ac:dyDescent="0.25">
      <c r="A136" s="13" t="s">
        <v>243</v>
      </c>
      <c r="B136" s="14" t="s">
        <v>218</v>
      </c>
      <c r="C136" s="14" t="s">
        <v>244</v>
      </c>
      <c r="D136" s="15">
        <f t="shared" ref="D136:D137" si="101">SUM(E136:F136)</f>
        <v>13500000</v>
      </c>
      <c r="E136" s="15">
        <v>13500000</v>
      </c>
      <c r="F136" s="15">
        <v>0</v>
      </c>
      <c r="G136" s="15">
        <f t="shared" ref="G136:G137" si="102">SUM(H136:I136)</f>
        <v>57222.8</v>
      </c>
      <c r="H136" s="15">
        <v>57222.8</v>
      </c>
      <c r="I136" s="16">
        <v>0</v>
      </c>
    </row>
    <row r="137" spans="1:9" ht="48" customHeight="1" x14ac:dyDescent="0.25">
      <c r="A137" s="13" t="s">
        <v>245</v>
      </c>
      <c r="B137" s="14" t="s">
        <v>218</v>
      </c>
      <c r="C137" s="14" t="s">
        <v>246</v>
      </c>
      <c r="D137" s="15">
        <f t="shared" si="101"/>
        <v>113094500</v>
      </c>
      <c r="E137" s="15">
        <v>3392900</v>
      </c>
      <c r="F137" s="15">
        <v>109701600</v>
      </c>
      <c r="G137" s="15">
        <f t="shared" si="102"/>
        <v>0</v>
      </c>
      <c r="H137" s="15">
        <v>0</v>
      </c>
      <c r="I137" s="16">
        <v>0</v>
      </c>
    </row>
    <row r="138" spans="1:9" x14ac:dyDescent="0.25">
      <c r="A138" s="7" t="s">
        <v>247</v>
      </c>
      <c r="B138" s="8"/>
      <c r="C138" s="8"/>
      <c r="D138" s="9">
        <f>D139</f>
        <v>25644226.800000001</v>
      </c>
      <c r="E138" s="9">
        <f t="shared" ref="E138:F138" si="103">E139</f>
        <v>769326.8</v>
      </c>
      <c r="F138" s="9">
        <f t="shared" si="103"/>
        <v>24874900</v>
      </c>
      <c r="G138" s="9">
        <f>SUM(G139)</f>
        <v>0</v>
      </c>
      <c r="H138" s="9">
        <f t="shared" ref="H138:I138" si="104">SUM(H139)</f>
        <v>0</v>
      </c>
      <c r="I138" s="9">
        <f t="shared" si="104"/>
        <v>0</v>
      </c>
    </row>
    <row r="139" spans="1:9" ht="52.5" customHeight="1" x14ac:dyDescent="0.25">
      <c r="A139" s="10" t="s">
        <v>248</v>
      </c>
      <c r="B139" s="11"/>
      <c r="C139" s="11"/>
      <c r="D139" s="12">
        <f>SUM(D140)</f>
        <v>25644226.800000001</v>
      </c>
      <c r="E139" s="12">
        <f t="shared" ref="E139:F139" si="105">SUM(E140)</f>
        <v>769326.8</v>
      </c>
      <c r="F139" s="12">
        <f t="shared" si="105"/>
        <v>24874900</v>
      </c>
      <c r="G139" s="12">
        <f>SUM(G140)</f>
        <v>0</v>
      </c>
      <c r="H139" s="12">
        <f t="shared" ref="H139:I139" si="106">SUM(H140)</f>
        <v>0</v>
      </c>
      <c r="I139" s="12">
        <f t="shared" si="106"/>
        <v>0</v>
      </c>
    </row>
    <row r="140" spans="1:9" ht="50.25" customHeight="1" x14ac:dyDescent="0.25">
      <c r="A140" s="13" t="s">
        <v>249</v>
      </c>
      <c r="B140" s="14" t="s">
        <v>173</v>
      </c>
      <c r="C140" s="14" t="s">
        <v>250</v>
      </c>
      <c r="D140" s="15">
        <f>SUM(E140:F140)</f>
        <v>25644226.800000001</v>
      </c>
      <c r="E140" s="15">
        <v>769326.8</v>
      </c>
      <c r="F140" s="15">
        <v>24874900</v>
      </c>
      <c r="G140" s="15">
        <f>SUM(H140:I140)</f>
        <v>0</v>
      </c>
      <c r="H140" s="15">
        <v>0</v>
      </c>
      <c r="I140" s="16">
        <v>0</v>
      </c>
    </row>
    <row r="141" spans="1:9" ht="15" customHeight="1" x14ac:dyDescent="0.25">
      <c r="A141" s="7" t="s">
        <v>251</v>
      </c>
      <c r="B141" s="8"/>
      <c r="C141" s="8"/>
      <c r="D141" s="9">
        <f>SUM(D142)</f>
        <v>87490100</v>
      </c>
      <c r="E141" s="9">
        <f t="shared" ref="E141:F141" si="107">SUM(E142)</f>
        <v>2624700</v>
      </c>
      <c r="F141" s="9">
        <f t="shared" si="107"/>
        <v>84865400</v>
      </c>
      <c r="G141" s="9">
        <f>SUM(G142)</f>
        <v>0</v>
      </c>
      <c r="H141" s="9">
        <f t="shared" ref="H141:I141" si="108">SUM(H142)</f>
        <v>0</v>
      </c>
      <c r="I141" s="9">
        <f t="shared" si="108"/>
        <v>0</v>
      </c>
    </row>
    <row r="142" spans="1:9" ht="25.5" x14ac:dyDescent="0.25">
      <c r="A142" s="10" t="s">
        <v>252</v>
      </c>
      <c r="B142" s="11"/>
      <c r="C142" s="11"/>
      <c r="D142" s="12">
        <f>SUM(D143:D145)</f>
        <v>87490100</v>
      </c>
      <c r="E142" s="12">
        <f t="shared" ref="E142:F142" si="109">SUM(E143:E145)</f>
        <v>2624700</v>
      </c>
      <c r="F142" s="12">
        <f t="shared" si="109"/>
        <v>84865400</v>
      </c>
      <c r="G142" s="12">
        <f>SUM(G143:G145)</f>
        <v>0</v>
      </c>
      <c r="H142" s="12">
        <f t="shared" ref="H142:I142" si="110">SUM(H143:H145)</f>
        <v>0</v>
      </c>
      <c r="I142" s="12">
        <f t="shared" si="110"/>
        <v>0</v>
      </c>
    </row>
    <row r="143" spans="1:9" ht="38.25" customHeight="1" x14ac:dyDescent="0.25">
      <c r="A143" s="13" t="s">
        <v>253</v>
      </c>
      <c r="B143" s="14" t="s">
        <v>137</v>
      </c>
      <c r="C143" s="14" t="s">
        <v>254</v>
      </c>
      <c r="D143" s="15">
        <f>SUM(E143:F143)</f>
        <v>36082500</v>
      </c>
      <c r="E143" s="15">
        <v>1082500</v>
      </c>
      <c r="F143" s="15">
        <v>35000000</v>
      </c>
      <c r="G143" s="15">
        <f>SUM(H143:I143)</f>
        <v>0</v>
      </c>
      <c r="H143" s="15">
        <v>0</v>
      </c>
      <c r="I143" s="16">
        <v>0</v>
      </c>
    </row>
    <row r="144" spans="1:9" ht="51" customHeight="1" x14ac:dyDescent="0.25">
      <c r="A144" s="13" t="s">
        <v>255</v>
      </c>
      <c r="B144" s="14" t="s">
        <v>137</v>
      </c>
      <c r="C144" s="14" t="s">
        <v>256</v>
      </c>
      <c r="D144" s="15">
        <f t="shared" ref="D144:D145" si="111">SUM(E144:F144)</f>
        <v>25703800</v>
      </c>
      <c r="E144" s="15">
        <v>771100</v>
      </c>
      <c r="F144" s="15">
        <v>24932700</v>
      </c>
      <c r="G144" s="15">
        <f t="shared" ref="G144:G145" si="112">SUM(H144:I144)</f>
        <v>0</v>
      </c>
      <c r="H144" s="15">
        <v>0</v>
      </c>
      <c r="I144" s="16">
        <v>0</v>
      </c>
    </row>
    <row r="145" spans="1:9" ht="49.5" customHeight="1" x14ac:dyDescent="0.25">
      <c r="A145" s="13" t="s">
        <v>257</v>
      </c>
      <c r="B145" s="14" t="s">
        <v>137</v>
      </c>
      <c r="C145" s="14" t="s">
        <v>258</v>
      </c>
      <c r="D145" s="15">
        <f t="shared" si="111"/>
        <v>25703800</v>
      </c>
      <c r="E145" s="15">
        <v>771100</v>
      </c>
      <c r="F145" s="15">
        <v>24932700</v>
      </c>
      <c r="G145" s="15">
        <f t="shared" si="112"/>
        <v>0</v>
      </c>
      <c r="H145" s="15">
        <v>0</v>
      </c>
      <c r="I145" s="16">
        <v>0</v>
      </c>
    </row>
    <row r="146" spans="1:9" ht="30" x14ac:dyDescent="0.25">
      <c r="A146" s="7" t="s">
        <v>259</v>
      </c>
      <c r="B146" s="8"/>
      <c r="C146" s="8"/>
      <c r="D146" s="9">
        <f>D147+D149+D152+D154</f>
        <v>42298232</v>
      </c>
      <c r="E146" s="9">
        <f t="shared" ref="E146:F146" si="113">E147+E149+E152+E154</f>
        <v>42298232</v>
      </c>
      <c r="F146" s="9">
        <f t="shared" si="113"/>
        <v>0</v>
      </c>
      <c r="G146" s="9">
        <f>G147+G149+G152+G154</f>
        <v>38414095.75</v>
      </c>
      <c r="H146" s="9">
        <f t="shared" ref="H146:I146" si="114">H147+H149+H152+H154</f>
        <v>38414095.75</v>
      </c>
      <c r="I146" s="9">
        <f t="shared" si="114"/>
        <v>0</v>
      </c>
    </row>
    <row r="147" spans="1:9" ht="30" customHeight="1" x14ac:dyDescent="0.25">
      <c r="A147" s="10" t="s">
        <v>260</v>
      </c>
      <c r="B147" s="11"/>
      <c r="C147" s="11"/>
      <c r="D147" s="12">
        <f>SUM(D148)</f>
        <v>32431432</v>
      </c>
      <c r="E147" s="12">
        <f t="shared" ref="E147:F147" si="115">SUM(E148)</f>
        <v>32431432</v>
      </c>
      <c r="F147" s="12">
        <f t="shared" si="115"/>
        <v>0</v>
      </c>
      <c r="G147" s="12">
        <f>SUM(G148)</f>
        <v>32431432</v>
      </c>
      <c r="H147" s="12">
        <f t="shared" ref="H147:I147" si="116">SUM(H148)</f>
        <v>32431432</v>
      </c>
      <c r="I147" s="12">
        <f t="shared" si="116"/>
        <v>0</v>
      </c>
    </row>
    <row r="148" spans="1:9" ht="26.25" customHeight="1" x14ac:dyDescent="0.25">
      <c r="A148" s="13" t="s">
        <v>261</v>
      </c>
      <c r="B148" s="14" t="s">
        <v>262</v>
      </c>
      <c r="C148" s="14" t="s">
        <v>263</v>
      </c>
      <c r="D148" s="15">
        <f>SUM(E148:F148)</f>
        <v>32431432</v>
      </c>
      <c r="E148" s="15">
        <v>32431432</v>
      </c>
      <c r="F148" s="15">
        <v>0</v>
      </c>
      <c r="G148" s="15">
        <f>SUM(H148:I148)</f>
        <v>32431432</v>
      </c>
      <c r="H148" s="15">
        <v>32431432</v>
      </c>
      <c r="I148" s="16">
        <v>0</v>
      </c>
    </row>
    <row r="149" spans="1:9" ht="27.75" customHeight="1" x14ac:dyDescent="0.25">
      <c r="A149" s="10" t="s">
        <v>264</v>
      </c>
      <c r="B149" s="11"/>
      <c r="C149" s="11"/>
      <c r="D149" s="12">
        <f>SUM(D150:D151)</f>
        <v>1550000</v>
      </c>
      <c r="E149" s="12">
        <f t="shared" ref="E149:F149" si="117">SUM(E150:E151)</f>
        <v>1550000</v>
      </c>
      <c r="F149" s="12">
        <f t="shared" si="117"/>
        <v>0</v>
      </c>
      <c r="G149" s="12">
        <f>SUM(G150:G151)</f>
        <v>1550000</v>
      </c>
      <c r="H149" s="12">
        <f t="shared" ref="H149:I149" si="118">SUM(H150:H151)</f>
        <v>1550000</v>
      </c>
      <c r="I149" s="12">
        <f t="shared" si="118"/>
        <v>0</v>
      </c>
    </row>
    <row r="150" spans="1:9" ht="52.5" customHeight="1" x14ac:dyDescent="0.25">
      <c r="A150" s="13" t="s">
        <v>265</v>
      </c>
      <c r="B150" s="14" t="s">
        <v>262</v>
      </c>
      <c r="C150" s="14" t="s">
        <v>266</v>
      </c>
      <c r="D150" s="15">
        <f>SUM(E150:F150)</f>
        <v>1400000</v>
      </c>
      <c r="E150" s="15">
        <v>1400000</v>
      </c>
      <c r="F150" s="15">
        <v>0</v>
      </c>
      <c r="G150" s="15">
        <f>SUM(H150:I150)</f>
        <v>1400000</v>
      </c>
      <c r="H150" s="15">
        <v>1400000</v>
      </c>
      <c r="I150" s="16">
        <v>0</v>
      </c>
    </row>
    <row r="151" spans="1:9" ht="37.5" customHeight="1" x14ac:dyDescent="0.25">
      <c r="A151" s="13" t="s">
        <v>267</v>
      </c>
      <c r="B151" s="14" t="s">
        <v>262</v>
      </c>
      <c r="C151" s="14" t="s">
        <v>268</v>
      </c>
      <c r="D151" s="15">
        <f>SUM(E151:F151)</f>
        <v>150000</v>
      </c>
      <c r="E151" s="15">
        <v>150000</v>
      </c>
      <c r="F151" s="15">
        <v>0</v>
      </c>
      <c r="G151" s="15">
        <f>SUM(H151:I151)</f>
        <v>150000</v>
      </c>
      <c r="H151" s="15">
        <v>150000</v>
      </c>
      <c r="I151" s="16">
        <v>0</v>
      </c>
    </row>
    <row r="152" spans="1:9" ht="30" customHeight="1" x14ac:dyDescent="0.25">
      <c r="A152" s="10" t="s">
        <v>269</v>
      </c>
      <c r="B152" s="11"/>
      <c r="C152" s="11"/>
      <c r="D152" s="12">
        <f>SUM(D153)</f>
        <v>4460800</v>
      </c>
      <c r="E152" s="12">
        <f t="shared" ref="E152:F152" si="119">SUM(E153)</f>
        <v>4460800</v>
      </c>
      <c r="F152" s="12">
        <f t="shared" si="119"/>
        <v>0</v>
      </c>
      <c r="G152" s="12">
        <f>SUM(G153)</f>
        <v>4432663.75</v>
      </c>
      <c r="H152" s="12">
        <f t="shared" ref="H152:I152" si="120">SUM(H153)</f>
        <v>4432663.75</v>
      </c>
      <c r="I152" s="12">
        <f t="shared" si="120"/>
        <v>0</v>
      </c>
    </row>
    <row r="153" spans="1:9" ht="30" customHeight="1" x14ac:dyDescent="0.25">
      <c r="A153" s="13" t="s">
        <v>270</v>
      </c>
      <c r="B153" s="14" t="s">
        <v>262</v>
      </c>
      <c r="C153" s="14" t="s">
        <v>271</v>
      </c>
      <c r="D153" s="15">
        <f>SUM(E153:F153)</f>
        <v>4460800</v>
      </c>
      <c r="E153" s="15">
        <v>4460800</v>
      </c>
      <c r="F153" s="15">
        <v>0</v>
      </c>
      <c r="G153" s="15">
        <f>SUM(H153:I153)</f>
        <v>4432663.75</v>
      </c>
      <c r="H153" s="15">
        <v>4432663.75</v>
      </c>
      <c r="I153" s="16">
        <v>0</v>
      </c>
    </row>
    <row r="154" spans="1:9" ht="30" customHeight="1" x14ac:dyDescent="0.25">
      <c r="A154" s="10" t="s">
        <v>272</v>
      </c>
      <c r="B154" s="11"/>
      <c r="C154" s="11"/>
      <c r="D154" s="12">
        <f>SUM(D155)</f>
        <v>3856000</v>
      </c>
      <c r="E154" s="12">
        <f t="shared" ref="E154:F154" si="121">SUM(E155)</f>
        <v>3856000</v>
      </c>
      <c r="F154" s="12">
        <f t="shared" si="121"/>
        <v>0</v>
      </c>
      <c r="G154" s="12">
        <f>SUM(G155)</f>
        <v>0</v>
      </c>
      <c r="H154" s="12">
        <f t="shared" ref="H154:I154" si="122">SUM(H155)</f>
        <v>0</v>
      </c>
      <c r="I154" s="12">
        <f t="shared" si="122"/>
        <v>0</v>
      </c>
    </row>
    <row r="155" spans="1:9" ht="39.75" customHeight="1" x14ac:dyDescent="0.25">
      <c r="A155" s="13" t="s">
        <v>273</v>
      </c>
      <c r="B155" s="14" t="s">
        <v>262</v>
      </c>
      <c r="C155" s="14" t="s">
        <v>274</v>
      </c>
      <c r="D155" s="15">
        <f>SUM(E155:F155)</f>
        <v>3856000</v>
      </c>
      <c r="E155" s="15">
        <v>3856000</v>
      </c>
      <c r="F155" s="15">
        <v>0</v>
      </c>
      <c r="G155" s="15">
        <f>SUM(H155:I155)</f>
        <v>0</v>
      </c>
      <c r="H155" s="15">
        <v>0</v>
      </c>
      <c r="I155" s="16">
        <v>0</v>
      </c>
    </row>
    <row r="156" spans="1:9" x14ac:dyDescent="0.25">
      <c r="A156" s="7" t="s">
        <v>275</v>
      </c>
      <c r="B156" s="8"/>
      <c r="C156" s="8"/>
      <c r="D156" s="9">
        <f>D157+D161</f>
        <v>631618764</v>
      </c>
      <c r="E156" s="9">
        <f t="shared" ref="E156:F156" si="123">E157+E161</f>
        <v>197725564</v>
      </c>
      <c r="F156" s="9">
        <f t="shared" si="123"/>
        <v>433893200</v>
      </c>
      <c r="G156" s="9">
        <f>G157+G161</f>
        <v>51000</v>
      </c>
      <c r="H156" s="9">
        <f t="shared" ref="H156:I156" si="124">H157+H161</f>
        <v>0</v>
      </c>
      <c r="I156" s="9">
        <f t="shared" si="124"/>
        <v>51000</v>
      </c>
    </row>
    <row r="157" spans="1:9" ht="15" customHeight="1" x14ac:dyDescent="0.25">
      <c r="A157" s="10" t="s">
        <v>276</v>
      </c>
      <c r="B157" s="11"/>
      <c r="C157" s="11"/>
      <c r="D157" s="12">
        <f>SUM(D158:D160)</f>
        <v>559660764</v>
      </c>
      <c r="E157" s="12">
        <f t="shared" ref="E157:F157" si="125">SUM(E158:E160)</f>
        <v>196491464</v>
      </c>
      <c r="F157" s="12">
        <f t="shared" si="125"/>
        <v>363169300</v>
      </c>
      <c r="G157" s="12">
        <f>SUM(G158:G160)</f>
        <v>0</v>
      </c>
      <c r="H157" s="12">
        <f t="shared" ref="H157:I157" si="126">SUM(H158:H160)</f>
        <v>0</v>
      </c>
      <c r="I157" s="12">
        <f t="shared" si="126"/>
        <v>0</v>
      </c>
    </row>
    <row r="158" spans="1:9" ht="55.5" customHeight="1" x14ac:dyDescent="0.25">
      <c r="A158" s="13" t="s">
        <v>277</v>
      </c>
      <c r="B158" s="14" t="s">
        <v>278</v>
      </c>
      <c r="C158" s="14" t="s">
        <v>279</v>
      </c>
      <c r="D158" s="15">
        <f>SUM(E158:F158)</f>
        <v>18198100</v>
      </c>
      <c r="E158" s="15">
        <v>18198100</v>
      </c>
      <c r="F158" s="15">
        <v>0</v>
      </c>
      <c r="G158" s="15">
        <f>SUM(H158:I158)</f>
        <v>0</v>
      </c>
      <c r="H158" s="15">
        <v>0</v>
      </c>
      <c r="I158" s="16">
        <v>0</v>
      </c>
    </row>
    <row r="159" spans="1:9" ht="90" customHeight="1" x14ac:dyDescent="0.25">
      <c r="A159" s="13" t="s">
        <v>280</v>
      </c>
      <c r="B159" s="14" t="s">
        <v>278</v>
      </c>
      <c r="C159" s="14" t="s">
        <v>281</v>
      </c>
      <c r="D159" s="15">
        <f t="shared" ref="D159:D160" si="127">SUM(E159:F159)</f>
        <v>1674754</v>
      </c>
      <c r="E159" s="15">
        <v>1674754</v>
      </c>
      <c r="F159" s="15">
        <v>0</v>
      </c>
      <c r="G159" s="15">
        <f t="shared" ref="G159:G160" si="128">SUM(H159:I159)</f>
        <v>0</v>
      </c>
      <c r="H159" s="15">
        <v>0</v>
      </c>
      <c r="I159" s="16">
        <v>0</v>
      </c>
    </row>
    <row r="160" spans="1:9" ht="50.25" customHeight="1" x14ac:dyDescent="0.25">
      <c r="A160" s="13" t="s">
        <v>282</v>
      </c>
      <c r="B160" s="14" t="s">
        <v>278</v>
      </c>
      <c r="C160" s="14" t="s">
        <v>283</v>
      </c>
      <c r="D160" s="15">
        <f t="shared" si="127"/>
        <v>539787910</v>
      </c>
      <c r="E160" s="15">
        <v>176618610</v>
      </c>
      <c r="F160" s="15">
        <v>363169300</v>
      </c>
      <c r="G160" s="15">
        <f t="shared" si="128"/>
        <v>0</v>
      </c>
      <c r="H160" s="15">
        <v>0</v>
      </c>
      <c r="I160" s="16">
        <v>0</v>
      </c>
    </row>
    <row r="161" spans="1:9" ht="30" customHeight="1" x14ac:dyDescent="0.25">
      <c r="A161" s="10" t="s">
        <v>284</v>
      </c>
      <c r="B161" s="11"/>
      <c r="C161" s="11"/>
      <c r="D161" s="12">
        <f>SUM(D162:D164)</f>
        <v>71958000</v>
      </c>
      <c r="E161" s="12">
        <f t="shared" ref="E161:F161" si="129">SUM(E162:E164)</f>
        <v>1234100</v>
      </c>
      <c r="F161" s="12">
        <f t="shared" si="129"/>
        <v>70723900</v>
      </c>
      <c r="G161" s="12">
        <f>SUM(G162:G164)</f>
        <v>51000</v>
      </c>
      <c r="H161" s="12">
        <f t="shared" ref="H161:I161" si="130">SUM(H162:H164)</f>
        <v>0</v>
      </c>
      <c r="I161" s="12">
        <f t="shared" si="130"/>
        <v>51000</v>
      </c>
    </row>
    <row r="162" spans="1:9" ht="15" customHeight="1" x14ac:dyDescent="0.25">
      <c r="A162" s="13" t="s">
        <v>285</v>
      </c>
      <c r="B162" s="14" t="s">
        <v>36</v>
      </c>
      <c r="C162" s="14" t="s">
        <v>286</v>
      </c>
      <c r="D162" s="15">
        <f>SUM(E162:F162)</f>
        <v>1234100</v>
      </c>
      <c r="E162" s="15">
        <v>1234100</v>
      </c>
      <c r="F162" s="15">
        <v>0</v>
      </c>
      <c r="G162" s="15">
        <f>SUM(H162:I162)</f>
        <v>0</v>
      </c>
      <c r="H162" s="15">
        <v>0</v>
      </c>
      <c r="I162" s="16">
        <v>0</v>
      </c>
    </row>
    <row r="163" spans="1:9" x14ac:dyDescent="0.25">
      <c r="A163" s="13" t="s">
        <v>285</v>
      </c>
      <c r="B163" s="14" t="s">
        <v>36</v>
      </c>
      <c r="C163" s="14" t="s">
        <v>287</v>
      </c>
      <c r="D163" s="15">
        <f t="shared" ref="D163:D164" si="131">SUM(E163:F163)</f>
        <v>9898700</v>
      </c>
      <c r="E163" s="15">
        <v>0</v>
      </c>
      <c r="F163" s="15">
        <v>9898700</v>
      </c>
      <c r="G163" s="15">
        <f t="shared" ref="G163:G164" si="132">SUM(H163:I163)</f>
        <v>51000</v>
      </c>
      <c r="H163" s="15">
        <v>0</v>
      </c>
      <c r="I163" s="16">
        <v>51000</v>
      </c>
    </row>
    <row r="164" spans="1:9" ht="63.75" customHeight="1" x14ac:dyDescent="0.25">
      <c r="A164" s="13" t="s">
        <v>288</v>
      </c>
      <c r="B164" s="14" t="s">
        <v>36</v>
      </c>
      <c r="C164" s="14" t="s">
        <v>289</v>
      </c>
      <c r="D164" s="15">
        <f t="shared" si="131"/>
        <v>60825200</v>
      </c>
      <c r="E164" s="15">
        <v>0</v>
      </c>
      <c r="F164" s="15">
        <v>60825200</v>
      </c>
      <c r="G164" s="15">
        <f t="shared" si="132"/>
        <v>0</v>
      </c>
      <c r="H164" s="15">
        <v>0</v>
      </c>
      <c r="I164" s="16">
        <v>0</v>
      </c>
    </row>
    <row r="165" spans="1:9" x14ac:dyDescent="0.25">
      <c r="A165" s="17"/>
      <c r="B165" s="18"/>
      <c r="C165" s="18"/>
      <c r="D165" s="18"/>
      <c r="E165" s="18"/>
      <c r="F165" s="18"/>
      <c r="G165" s="18"/>
      <c r="H165" s="18"/>
      <c r="I165" s="19"/>
    </row>
    <row r="166" spans="1:9" x14ac:dyDescent="0.25">
      <c r="A166" s="20" t="s">
        <v>290</v>
      </c>
      <c r="B166" s="21"/>
      <c r="C166" s="21"/>
      <c r="D166" s="22">
        <f>D8+D16+D19+D37+D44+D74+D85+D97+D138+D141+D146+D156</f>
        <v>13184871884.060001</v>
      </c>
      <c r="E166" s="22">
        <f t="shared" ref="E166:I166" si="133">E8+E16+E19+E37+E44+E74+E85+E97+E138+E141+E146+E156</f>
        <v>7013815584.0599995</v>
      </c>
      <c r="F166" s="22">
        <f t="shared" si="133"/>
        <v>6171056300</v>
      </c>
      <c r="G166" s="22">
        <f t="shared" si="133"/>
        <v>692422729.37</v>
      </c>
      <c r="H166" s="22">
        <f t="shared" si="133"/>
        <v>374519569.84999996</v>
      </c>
      <c r="I166" s="22">
        <f t="shared" si="133"/>
        <v>317903159.52000004</v>
      </c>
    </row>
    <row r="167" spans="1:9" x14ac:dyDescent="0.25">
      <c r="A167" s="23"/>
      <c r="B167" s="23"/>
      <c r="C167" s="23"/>
      <c r="D167" s="23"/>
      <c r="E167" s="23"/>
      <c r="F167" s="23"/>
      <c r="G167" s="23"/>
      <c r="H167" s="23"/>
      <c r="I167" s="23"/>
    </row>
  </sheetData>
  <mergeCells count="12">
    <mergeCell ref="A1:I1"/>
    <mergeCell ref="A2:I2"/>
    <mergeCell ref="A3:I3"/>
    <mergeCell ref="A4:A6"/>
    <mergeCell ref="B4:B6"/>
    <mergeCell ref="D4:F4"/>
    <mergeCell ref="G4:I4"/>
    <mergeCell ref="C4:C6"/>
    <mergeCell ref="E5:F5"/>
    <mergeCell ref="G5:G6"/>
    <mergeCell ref="H5:I5"/>
    <mergeCell ref="D5:D6"/>
  </mergeCells>
  <pageMargins left="0.59055118110236227" right="0" top="0.59055118110236227" bottom="0.19685039370078741" header="0.31496062992125984" footer="0.31496062992125984"/>
  <pageSetup paperSize="9" scale="85" fitToHeight="0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lt;ShortPrimaryServiceReportArguments xmlns:xsi=&quot;http://www.w3.org/2001/XMLSchema-instance&quot; xmlns:xsd=&quot;http://www.w3.org/2001/XMLSchema&quot;&gt;&lt;DateInfo&gt;&lt;string&gt;01.01.2024&lt;/string&gt;&lt;string&gt;31.01.2024&lt;/string&gt;&lt;/DateInfo&gt;&lt;Code&gt;MAKET_GENERATOR&lt;/Code&gt;&lt;ObjectCode&gt;MAKET_GENERATOR&lt;/ObjectCode&gt;&lt;DocName&gt;2024 Еженедельный отчет по НП&lt;/DocName&gt;&lt;VariantName&gt;2024 Еженедельный отчет по НП&lt;/VariantName&gt;&lt;VariantLink&gt;977&lt;/VariantLink&gt;&lt;ReportCode&gt;MAKET_fae71b89_d8d8_4e61_908f_e9734c26ddb9&lt;/ReportCode&gt;&lt;SvodReportLink xsi:nil=&quot;true&quot; /&gt;&lt;ReportLink xsi:nil=&quot;true&quot; /&gt;&lt;SilentMode&gt;false&lt;/SilentMode&gt;&lt;/ShortPrimaryServiceReportArguments&gt;"/>
  </Parameters>
</MailMerge>
</file>

<file path=customXml/itemProps1.xml><?xml version="1.0" encoding="utf-8"?>
<ds:datastoreItem xmlns:ds="http://schemas.openxmlformats.org/officeDocument/2006/customXml" ds:itemID="{14C845AA-B8FC-4DD1-A16B-7D486CCBB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Лиана Петровна</dc:creator>
  <cp:lastModifiedBy>Захаренков Александр Валерьевич</cp:lastModifiedBy>
  <cp:lastPrinted>2024-03-01T12:48:18Z</cp:lastPrinted>
  <dcterms:created xsi:type="dcterms:W3CDTF">2024-02-01T11:48:53Z</dcterms:created>
  <dcterms:modified xsi:type="dcterms:W3CDTF">2024-03-01T12:53:20Z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2024 Еженедельный отчет по НП</vt:lpwstr>
  </property>
  <property fmtid="{D5CDD505-2E9C-101B-9397-08002B2CF9AE}" pid="3" name="Название отчета">
    <vt:lpwstr>2024 Еженедельный отчет по НП(5).xlsx</vt:lpwstr>
  </property>
  <property fmtid="{D5CDD505-2E9C-101B-9397-08002B2CF9AE}" pid="4" name="Версия клиента">
    <vt:lpwstr>23.2.84.1311 (.NET Core 6)</vt:lpwstr>
  </property>
  <property fmtid="{D5CDD505-2E9C-101B-9397-08002B2CF9AE}" pid="5" name="Версия базы">
    <vt:lpwstr>23.2.7561.42536311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10.10.0.142:5432</vt:lpwstr>
  </property>
  <property fmtid="{D5CDD505-2E9C-101B-9397-08002B2CF9AE}" pid="8" name="База">
    <vt:lpwstr>bks2024</vt:lpwstr>
  </property>
  <property fmtid="{D5CDD505-2E9C-101B-9397-08002B2CF9AE}" pid="9" name="Пользователь">
    <vt:lpwstr>mua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