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615" windowWidth="24615" windowHeight="9915"/>
  </bookViews>
  <sheets>
    <sheet name="Документ" sheetId="2" r:id="rId1"/>
  </sheets>
  <definedNames>
    <definedName name="_xlnm._FilterDatabase" localSheetId="0" hidden="1">Документ!$A$7:$I$166</definedName>
    <definedName name="_xlnm.Print_Titles" localSheetId="0">Документ!$4:$7</definedName>
  </definedNames>
  <calcPr calcId="145621"/>
</workbook>
</file>

<file path=xl/calcChain.xml><?xml version="1.0" encoding="utf-8"?>
<calcChain xmlns="http://schemas.openxmlformats.org/spreadsheetml/2006/main">
  <c r="E163" i="2" l="1"/>
  <c r="F163" i="2"/>
  <c r="H163" i="2"/>
  <c r="I163" i="2"/>
  <c r="G165" i="2"/>
  <c r="G166" i="2"/>
  <c r="G164" i="2"/>
  <c r="D165" i="2"/>
  <c r="D166" i="2"/>
  <c r="D164" i="2"/>
  <c r="E159" i="2"/>
  <c r="E158" i="2" s="1"/>
  <c r="F159" i="2"/>
  <c r="F158" i="2" s="1"/>
  <c r="H159" i="2"/>
  <c r="I159" i="2"/>
  <c r="G161" i="2"/>
  <c r="G162" i="2"/>
  <c r="G160" i="2"/>
  <c r="D161" i="2"/>
  <c r="D162" i="2"/>
  <c r="D160" i="2"/>
  <c r="E156" i="2"/>
  <c r="F156" i="2"/>
  <c r="H156" i="2"/>
  <c r="I156" i="2"/>
  <c r="G157" i="2"/>
  <c r="D157" i="2"/>
  <c r="D156" i="2" s="1"/>
  <c r="E154" i="2"/>
  <c r="F154" i="2"/>
  <c r="H154" i="2"/>
  <c r="I154" i="2"/>
  <c r="G155" i="2"/>
  <c r="D155" i="2"/>
  <c r="D154" i="2" s="1"/>
  <c r="E151" i="2"/>
  <c r="F151" i="2"/>
  <c r="H151" i="2"/>
  <c r="I151" i="2"/>
  <c r="G153" i="2"/>
  <c r="G152" i="2"/>
  <c r="D153" i="2"/>
  <c r="D152" i="2"/>
  <c r="E149" i="2"/>
  <c r="E148" i="2" s="1"/>
  <c r="F149" i="2"/>
  <c r="F148" i="2" s="1"/>
  <c r="H149" i="2"/>
  <c r="I149" i="2"/>
  <c r="G150" i="2"/>
  <c r="D150" i="2"/>
  <c r="D149" i="2" s="1"/>
  <c r="E145" i="2"/>
  <c r="E144" i="2" s="1"/>
  <c r="F145" i="2"/>
  <c r="F144" i="2" s="1"/>
  <c r="H145" i="2"/>
  <c r="I145" i="2"/>
  <c r="G147" i="2"/>
  <c r="G146" i="2"/>
  <c r="D147" i="2"/>
  <c r="D146" i="2"/>
  <c r="E142" i="2"/>
  <c r="E141" i="2" s="1"/>
  <c r="F142" i="2"/>
  <c r="F141" i="2" s="1"/>
  <c r="H142" i="2"/>
  <c r="I142" i="2"/>
  <c r="G143" i="2"/>
  <c r="D143" i="2"/>
  <c r="D142" i="2" s="1"/>
  <c r="D141" i="2" s="1"/>
  <c r="E137" i="2"/>
  <c r="F137" i="2"/>
  <c r="H137" i="2"/>
  <c r="I137" i="2"/>
  <c r="G139" i="2"/>
  <c r="G140" i="2"/>
  <c r="G138" i="2"/>
  <c r="D139" i="2"/>
  <c r="D140" i="2"/>
  <c r="D138" i="2"/>
  <c r="E130" i="2"/>
  <c r="F130" i="2"/>
  <c r="H130" i="2"/>
  <c r="I130" i="2"/>
  <c r="G132" i="2"/>
  <c r="G133" i="2"/>
  <c r="G134" i="2"/>
  <c r="G135" i="2"/>
  <c r="G136" i="2"/>
  <c r="G131" i="2"/>
  <c r="D132" i="2"/>
  <c r="D133" i="2"/>
  <c r="D134" i="2"/>
  <c r="D135" i="2"/>
  <c r="D136" i="2"/>
  <c r="D131" i="2"/>
  <c r="E124" i="2"/>
  <c r="F124" i="2"/>
  <c r="H124" i="2"/>
  <c r="I124" i="2"/>
  <c r="G126" i="2"/>
  <c r="G127" i="2"/>
  <c r="G128" i="2"/>
  <c r="G129" i="2"/>
  <c r="G125" i="2"/>
  <c r="D126" i="2"/>
  <c r="D127" i="2"/>
  <c r="D128" i="2"/>
  <c r="D129" i="2"/>
  <c r="D125" i="2"/>
  <c r="E120" i="2"/>
  <c r="F120" i="2"/>
  <c r="H120" i="2"/>
  <c r="I120" i="2"/>
  <c r="G122" i="2"/>
  <c r="G123" i="2"/>
  <c r="G121" i="2"/>
  <c r="D122" i="2"/>
  <c r="D123" i="2"/>
  <c r="D121" i="2"/>
  <c r="E113" i="2"/>
  <c r="F113" i="2"/>
  <c r="H113" i="2"/>
  <c r="I113" i="2"/>
  <c r="G115" i="2"/>
  <c r="G116" i="2"/>
  <c r="G117" i="2"/>
  <c r="G118" i="2"/>
  <c r="G119" i="2"/>
  <c r="G114" i="2"/>
  <c r="D115" i="2"/>
  <c r="D116" i="2"/>
  <c r="D117" i="2"/>
  <c r="D118" i="2"/>
  <c r="D119" i="2"/>
  <c r="D114" i="2"/>
  <c r="E101" i="2"/>
  <c r="E100" i="2" s="1"/>
  <c r="F101" i="2"/>
  <c r="F100" i="2" s="1"/>
  <c r="H101" i="2"/>
  <c r="I101" i="2"/>
  <c r="G103" i="2"/>
  <c r="G104" i="2"/>
  <c r="G105" i="2"/>
  <c r="G106" i="2"/>
  <c r="G107" i="2"/>
  <c r="G108" i="2"/>
  <c r="G109" i="2"/>
  <c r="G110" i="2"/>
  <c r="G111" i="2"/>
  <c r="G112" i="2"/>
  <c r="G102" i="2"/>
  <c r="D103" i="2"/>
  <c r="D104" i="2"/>
  <c r="D105" i="2"/>
  <c r="D106" i="2"/>
  <c r="D107" i="2"/>
  <c r="D108" i="2"/>
  <c r="D109" i="2"/>
  <c r="D110" i="2"/>
  <c r="D111" i="2"/>
  <c r="D112" i="2"/>
  <c r="D102" i="2"/>
  <c r="E93" i="2"/>
  <c r="F93" i="2"/>
  <c r="H93" i="2"/>
  <c r="I93" i="2"/>
  <c r="G95" i="2"/>
  <c r="G96" i="2"/>
  <c r="G97" i="2"/>
  <c r="G98" i="2"/>
  <c r="G99" i="2"/>
  <c r="G94" i="2"/>
  <c r="D95" i="2"/>
  <c r="D96" i="2"/>
  <c r="D97" i="2"/>
  <c r="D98" i="2"/>
  <c r="D99" i="2"/>
  <c r="D94" i="2"/>
  <c r="E90" i="2"/>
  <c r="F90" i="2"/>
  <c r="H90" i="2"/>
  <c r="I90" i="2"/>
  <c r="D92" i="2"/>
  <c r="G92" i="2"/>
  <c r="G91" i="2"/>
  <c r="D91" i="2"/>
  <c r="E88" i="2"/>
  <c r="F88" i="2"/>
  <c r="F87" i="2" s="1"/>
  <c r="H88" i="2"/>
  <c r="I88" i="2"/>
  <c r="G89" i="2"/>
  <c r="D89" i="2"/>
  <c r="D88" i="2" s="1"/>
  <c r="E83" i="2"/>
  <c r="F83" i="2"/>
  <c r="H83" i="2"/>
  <c r="I83" i="2"/>
  <c r="G85" i="2"/>
  <c r="G86" i="2"/>
  <c r="G84" i="2"/>
  <c r="D85" i="2"/>
  <c r="D86" i="2"/>
  <c r="D84" i="2"/>
  <c r="E77" i="2"/>
  <c r="E76" i="2" s="1"/>
  <c r="F77" i="2"/>
  <c r="F76" i="2" s="1"/>
  <c r="H77" i="2"/>
  <c r="I77" i="2"/>
  <c r="G79" i="2"/>
  <c r="G80" i="2"/>
  <c r="G81" i="2"/>
  <c r="G82" i="2"/>
  <c r="G78" i="2"/>
  <c r="D79" i="2"/>
  <c r="D80" i="2"/>
  <c r="D81" i="2"/>
  <c r="D82" i="2"/>
  <c r="D78" i="2"/>
  <c r="E72" i="2"/>
  <c r="F72" i="2"/>
  <c r="H72" i="2"/>
  <c r="I72" i="2"/>
  <c r="G74" i="2"/>
  <c r="G75" i="2"/>
  <c r="G73" i="2"/>
  <c r="D74" i="2"/>
  <c r="D75" i="2"/>
  <c r="D73" i="2"/>
  <c r="E69" i="2"/>
  <c r="F69" i="2"/>
  <c r="H69" i="2"/>
  <c r="I69" i="2"/>
  <c r="G70" i="2"/>
  <c r="D71" i="2"/>
  <c r="D70" i="2"/>
  <c r="E62" i="2"/>
  <c r="F62" i="2"/>
  <c r="H62" i="2"/>
  <c r="I62" i="2"/>
  <c r="G64" i="2"/>
  <c r="G65" i="2"/>
  <c r="G66" i="2"/>
  <c r="G67" i="2"/>
  <c r="G68" i="2"/>
  <c r="G63" i="2"/>
  <c r="D64" i="2"/>
  <c r="D65" i="2"/>
  <c r="D66" i="2"/>
  <c r="D67" i="2"/>
  <c r="D68" i="2"/>
  <c r="D63" i="2"/>
  <c r="E57" i="2"/>
  <c r="F57" i="2"/>
  <c r="H57" i="2"/>
  <c r="I57" i="2"/>
  <c r="G59" i="2"/>
  <c r="G60" i="2"/>
  <c r="G61" i="2"/>
  <c r="G58" i="2"/>
  <c r="D59" i="2"/>
  <c r="D60" i="2"/>
  <c r="D61" i="2"/>
  <c r="D58" i="2"/>
  <c r="E54" i="2"/>
  <c r="F54" i="2"/>
  <c r="H54" i="2"/>
  <c r="I54" i="2"/>
  <c r="G56" i="2"/>
  <c r="G55" i="2"/>
  <c r="D56" i="2"/>
  <c r="D55" i="2"/>
  <c r="E50" i="2"/>
  <c r="F50" i="2"/>
  <c r="H50" i="2"/>
  <c r="I50" i="2"/>
  <c r="G52" i="2"/>
  <c r="G53" i="2"/>
  <c r="G51" i="2"/>
  <c r="D52" i="2"/>
  <c r="D53" i="2"/>
  <c r="D51" i="2"/>
  <c r="E46" i="2"/>
  <c r="F46" i="2"/>
  <c r="H46" i="2"/>
  <c r="I46" i="2"/>
  <c r="G48" i="2"/>
  <c r="G47" i="2"/>
  <c r="D48" i="2"/>
  <c r="D47" i="2"/>
  <c r="E43" i="2"/>
  <c r="F43" i="2"/>
  <c r="H43" i="2"/>
  <c r="I43" i="2"/>
  <c r="G45" i="2"/>
  <c r="D45" i="2"/>
  <c r="E39" i="2"/>
  <c r="E38" i="2" s="1"/>
  <c r="F39" i="2"/>
  <c r="H39" i="2"/>
  <c r="I39" i="2"/>
  <c r="G41" i="2"/>
  <c r="G42" i="2"/>
  <c r="G40" i="2"/>
  <c r="D41" i="2"/>
  <c r="D42" i="2"/>
  <c r="D40" i="2"/>
  <c r="E35" i="2"/>
  <c r="F35" i="2"/>
  <c r="H35" i="2"/>
  <c r="I35" i="2"/>
  <c r="G37" i="2"/>
  <c r="G36" i="2"/>
  <c r="D37" i="2"/>
  <c r="D36" i="2"/>
  <c r="E32" i="2"/>
  <c r="F32" i="2"/>
  <c r="H32" i="2"/>
  <c r="I32" i="2"/>
  <c r="G34" i="2"/>
  <c r="G33" i="2"/>
  <c r="D34" i="2"/>
  <c r="D33" i="2"/>
  <c r="E26" i="2"/>
  <c r="F26" i="2"/>
  <c r="H26" i="2"/>
  <c r="I26" i="2"/>
  <c r="G28" i="2"/>
  <c r="G29" i="2"/>
  <c r="G30" i="2"/>
  <c r="G31" i="2"/>
  <c r="G27" i="2"/>
  <c r="D28" i="2"/>
  <c r="D29" i="2"/>
  <c r="D30" i="2"/>
  <c r="D31" i="2"/>
  <c r="D27" i="2"/>
  <c r="E22" i="2"/>
  <c r="F22" i="2"/>
  <c r="H22" i="2"/>
  <c r="I22" i="2"/>
  <c r="G24" i="2"/>
  <c r="G25" i="2"/>
  <c r="G23" i="2"/>
  <c r="D24" i="2"/>
  <c r="D25" i="2"/>
  <c r="D23" i="2"/>
  <c r="E20" i="2"/>
  <c r="E19" i="2" s="1"/>
  <c r="F20" i="2"/>
  <c r="F19" i="2" s="1"/>
  <c r="H20" i="2"/>
  <c r="I20" i="2"/>
  <c r="G21" i="2"/>
  <c r="D21" i="2"/>
  <c r="D20" i="2" s="1"/>
  <c r="E17" i="2"/>
  <c r="E16" i="2" s="1"/>
  <c r="F17" i="2"/>
  <c r="F16" i="2" s="1"/>
  <c r="H17" i="2"/>
  <c r="I17" i="2"/>
  <c r="G18" i="2"/>
  <c r="D18" i="2"/>
  <c r="D17" i="2" s="1"/>
  <c r="D16" i="2" s="1"/>
  <c r="E13" i="2"/>
  <c r="F13" i="2"/>
  <c r="H13" i="2"/>
  <c r="I13" i="2"/>
  <c r="G15" i="2"/>
  <c r="G14" i="2"/>
  <c r="D15" i="2"/>
  <c r="D14" i="2"/>
  <c r="E9" i="2"/>
  <c r="E8" i="2" s="1"/>
  <c r="F9" i="2"/>
  <c r="F8" i="2" s="1"/>
  <c r="H9" i="2"/>
  <c r="I9" i="2"/>
  <c r="G11" i="2"/>
  <c r="G12" i="2"/>
  <c r="G10" i="2"/>
  <c r="D11" i="2"/>
  <c r="D12" i="2"/>
  <c r="D10" i="2"/>
  <c r="F38" i="2" l="1"/>
  <c r="I8" i="2"/>
  <c r="I16" i="2"/>
  <c r="I19" i="2"/>
  <c r="I38" i="2"/>
  <c r="G17" i="2"/>
  <c r="H16" i="2"/>
  <c r="G20" i="2"/>
  <c r="H19" i="2"/>
  <c r="H38" i="2"/>
  <c r="H49" i="2"/>
  <c r="I76" i="2"/>
  <c r="D90" i="2"/>
  <c r="I100" i="2"/>
  <c r="I141" i="2"/>
  <c r="I144" i="2"/>
  <c r="I148" i="2"/>
  <c r="I158" i="2"/>
  <c r="G69" i="2"/>
  <c r="H76" i="2"/>
  <c r="G88" i="2"/>
  <c r="H87" i="2"/>
  <c r="H100" i="2"/>
  <c r="G142" i="2"/>
  <c r="H141" i="2"/>
  <c r="H144" i="2"/>
  <c r="G149" i="2"/>
  <c r="H148" i="2"/>
  <c r="G154" i="2"/>
  <c r="G156" i="2"/>
  <c r="H158" i="2"/>
  <c r="D13" i="2"/>
  <c r="G13" i="2"/>
  <c r="D22" i="2"/>
  <c r="D26" i="2"/>
  <c r="D32" i="2"/>
  <c r="G32" i="2"/>
  <c r="D35" i="2"/>
  <c r="G35" i="2"/>
  <c r="D39" i="2"/>
  <c r="D43" i="2"/>
  <c r="G43" i="2"/>
  <c r="D46" i="2"/>
  <c r="G46" i="2"/>
  <c r="D50" i="2"/>
  <c r="D54" i="2"/>
  <c r="G54" i="2"/>
  <c r="D57" i="2"/>
  <c r="G57" i="2"/>
  <c r="D62" i="2"/>
  <c r="G62" i="2"/>
  <c r="D69" i="2"/>
  <c r="G72" i="2"/>
  <c r="G77" i="2"/>
  <c r="G83" i="2"/>
  <c r="G90" i="2"/>
  <c r="G101" i="2"/>
  <c r="G120" i="2"/>
  <c r="G124" i="2"/>
  <c r="G151" i="2"/>
  <c r="G159" i="2"/>
  <c r="G163" i="2"/>
  <c r="G9" i="2"/>
  <c r="D72" i="2"/>
  <c r="D77" i="2"/>
  <c r="D113" i="2"/>
  <c r="G113" i="2"/>
  <c r="D137" i="2"/>
  <c r="G137" i="2"/>
  <c r="G145" i="2"/>
  <c r="D145" i="2"/>
  <c r="D144" i="2" s="1"/>
  <c r="H8" i="2"/>
  <c r="G22" i="2"/>
  <c r="I49" i="2"/>
  <c r="I87" i="2"/>
  <c r="E87" i="2"/>
  <c r="G93" i="2"/>
  <c r="D124" i="2"/>
  <c r="G130" i="2"/>
  <c r="D151" i="2"/>
  <c r="D148" i="2" s="1"/>
  <c r="D159" i="2"/>
  <c r="D163" i="2"/>
  <c r="D9" i="2"/>
  <c r="E49" i="2"/>
  <c r="G26" i="2"/>
  <c r="G39" i="2"/>
  <c r="G50" i="2"/>
  <c r="F49" i="2"/>
  <c r="D83" i="2"/>
  <c r="D93" i="2"/>
  <c r="D87" i="2" s="1"/>
  <c r="D101" i="2"/>
  <c r="D120" i="2"/>
  <c r="D130" i="2"/>
  <c r="F168" i="2" l="1"/>
  <c r="D8" i="2"/>
  <c r="D49" i="2"/>
  <c r="G49" i="2"/>
  <c r="G144" i="2"/>
  <c r="G38" i="2"/>
  <c r="G87" i="2"/>
  <c r="D158" i="2"/>
  <c r="I168" i="2"/>
  <c r="H168" i="2"/>
  <c r="G8" i="2"/>
  <c r="G158" i="2"/>
  <c r="G148" i="2"/>
  <c r="G76" i="2"/>
  <c r="D38" i="2"/>
  <c r="D19" i="2"/>
  <c r="G141" i="2"/>
  <c r="G19" i="2"/>
  <c r="G16" i="2"/>
  <c r="G100" i="2"/>
  <c r="D76" i="2"/>
  <c r="E168" i="2"/>
  <c r="D100" i="2"/>
  <c r="G168" i="2" l="1"/>
  <c r="D168" i="2"/>
</calcChain>
</file>

<file path=xl/sharedStrings.xml><?xml version="1.0" encoding="utf-8"?>
<sst xmlns="http://schemas.openxmlformats.org/spreadsheetml/2006/main" count="407" uniqueCount="295">
  <si>
    <t>Единица измерения: руб.</t>
  </si>
  <si>
    <t>Наименование</t>
  </si>
  <si>
    <t>Код ведомства</t>
  </si>
  <si>
    <t>Код целевой статьи</t>
  </si>
  <si>
    <t>Бюджетная роспись 2024</t>
  </si>
  <si>
    <t>Кассовый расход</t>
  </si>
  <si>
    <t>всего</t>
  </si>
  <si>
    <t>в том числе</t>
  </si>
  <si>
    <t>Средства Областного бюджета</t>
  </si>
  <si>
    <t>Средства Федерального бюджета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</si>
  <si>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</si>
  <si>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</si>
  <si>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</si>
  <si>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</si>
  <si>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</si>
  <si>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</si>
  <si>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</si>
  <si>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</si>
  <si>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</si>
  <si>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Безопасные качественные дороги</t>
  </si>
  <si>
    <t>Региональный проект "Дорожная сеть"</t>
  </si>
  <si>
    <t>Расходы на обеспечение деятельности областных государственных учреждений</t>
  </si>
  <si>
    <t>808</t>
  </si>
  <si>
    <t>091R100150</t>
  </si>
  <si>
    <t>Приведение в нормативное состояние автомобильных дорог и искусственных дорожных сооружений (автомобильные дороги общего пользования местного значения)</t>
  </si>
  <si>
    <t>091R153941</t>
  </si>
  <si>
    <t>Приведение в нормативное состояние автомобильных дорог и искусственных дорожных сооружений (автомобильные дороги общего пользования регионального и межмуниципального значения)</t>
  </si>
  <si>
    <t>091R153942</t>
  </si>
  <si>
    <t>Региональный проект "Общесистемные меры развития дорожного хозяйства"</t>
  </si>
  <si>
    <t>Приобретение стационарных камер фотовидеофиксации нарушений правил дорожного движения в целях увеличения их количества на автомобильных дорогах федерального, регионального или межмуниципального и местного значения</t>
  </si>
  <si>
    <t>281R222240</t>
  </si>
  <si>
    <t>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</si>
  <si>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281R254180</t>
  </si>
  <si>
    <t>Беспилотные авиационные системы</t>
  </si>
  <si>
    <t>Стимулирование спроса на отечественные беспилотные авиационные системы</t>
  </si>
  <si>
    <t>Закупка беспилотных авиационных систем органами исполнительной власти субъектов Российской Федерации в области лесных отношений</t>
  </si>
  <si>
    <t>820</t>
  </si>
  <si>
    <t>201Y451270</t>
  </si>
  <si>
    <t>Демография</t>
  </si>
  <si>
    <t>Региональный проект "Финансовая поддержка семей при рождении детей"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</si>
  <si>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</si>
  <si>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806</t>
  </si>
  <si>
    <t>021P150840</t>
  </si>
  <si>
    <t>Региональный проект "Содействие занятости"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</si>
  <si>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</si>
  <si>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811</t>
  </si>
  <si>
    <t>041P252530</t>
  </si>
  <si>
    <t>Организация профессионального обучения и дополнительного профессионального образования работников промышленных предприятий</t>
  </si>
  <si>
    <t>830</t>
  </si>
  <si>
    <t>151P252920</t>
  </si>
  <si>
    <t>Реализация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</si>
  <si>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151P253000</t>
  </si>
  <si>
    <t>Региональный проект "Старшее поколение"</t>
  </si>
  <si>
    <t>Проведение вакцинации против пневмококковой инфекции граждан старше трудоспособного возраста</t>
  </si>
  <si>
    <t>809</t>
  </si>
  <si>
    <t>011P322710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</si>
  <si>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</si>
  <si>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011P354680</t>
  </si>
  <si>
    <t>Обеспечение доставки лиц старше 65 лет, проживающих в сельской местности, в медицинские организации</t>
  </si>
  <si>
    <t>021P324920</t>
  </si>
  <si>
    <t>Создание системы долговременного ухода за гражданами пожилого возраста и инвалидами</t>
  </si>
  <si>
    <t>021P351630</t>
  </si>
  <si>
    <t>Создание системы долговременного ухода за гражданами пожилого возраста и инвалидами за счет средств резервного фонда Правительства Российской Федерации</t>
  </si>
  <si>
    <t>021P35163F</t>
  </si>
  <si>
    <t>Региональный проект "Укрепление общественного здоровья"</t>
  </si>
  <si>
    <t>011P400150</t>
  </si>
  <si>
    <t>Информирование населения о мерах профилактики различных заболеваний</t>
  </si>
  <si>
    <t>011P420200</t>
  </si>
  <si>
    <t>Региональный проект "Спорт - норма жизни"</t>
  </si>
  <si>
    <t>Государственная поддержка организаций, входящих в систему спортивной подготовки</t>
  </si>
  <si>
    <t>849</t>
  </si>
  <si>
    <t>051P550810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</si>
  <si>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</si>
  <si>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051P552290</t>
  </si>
  <si>
    <t>Жилье и городская среда</t>
  </si>
  <si>
    <t>Региональный проект "Жилье"</t>
  </si>
  <si>
    <t>Расходы на капитальные вложения в объекты государственной собственности</t>
  </si>
  <si>
    <t>812</t>
  </si>
  <si>
    <t>171F149990</t>
  </si>
  <si>
    <t>Стимулирование программ развития жилищного строительства субъектов Российской Федерации</t>
  </si>
  <si>
    <t>171F150210</t>
  </si>
  <si>
    <t>Региональный проект "Формирование комфортной городской среды"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</si>
  <si>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</si>
  <si>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321F254240</t>
  </si>
  <si>
    <t>Субсидии на реализацию программ формирования современной городской среды</t>
  </si>
  <si>
    <t>321F255550</t>
  </si>
  <si>
    <t>Региональный проект "Чистая вода"</t>
  </si>
  <si>
    <t>Субсидии на строительство и реконструкцию (модернизацию) объектов питьевого водоснабжения</t>
  </si>
  <si>
    <t>822</t>
  </si>
  <si>
    <t>341F552430</t>
  </si>
  <si>
    <t>Субсидии на строительство и реконструкцию (модернизацию) объектов питьевого водоснабжения за счет средств областного бюджета</t>
  </si>
  <si>
    <t>341F581330</t>
  </si>
  <si>
    <t>Здравоохранение</t>
  </si>
  <si>
    <t>Региональный проект "Первичная медико-санитарная помощь"</t>
  </si>
  <si>
    <t>011N100150</t>
  </si>
  <si>
    <t>Проведение мероприятий в рамках создания и тиражирования "Новой модели медицинской организации, оказывающей первичную медико-санитарную помощь" на территории Смоленской области</t>
  </si>
  <si>
    <t>011N125210</t>
  </si>
  <si>
    <t>Обеспечение закупки авиационных работ в целях оказания медицинской помощи</t>
  </si>
  <si>
    <t>011N155540</t>
  </si>
  <si>
    <t>Региональный проект "Борьба с сердечно-сосудистыми заболеваниями"</t>
  </si>
  <si>
    <t>Оснащение оборудованием региональных сосудистых центров и первичных сосудистых отделений</t>
  </si>
  <si>
    <t>011N251920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</si>
  <si>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</si>
  <si>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011N255860</t>
  </si>
  <si>
    <t>Региональный проект "Борьба с онкологическими заболеваниями"</t>
  </si>
  <si>
    <t>Расходы на приобретение оборудования</t>
  </si>
  <si>
    <t>011N320010</t>
  </si>
  <si>
    <t>011N349990</t>
  </si>
  <si>
    <t>Переоснащение медицинских организаций, оказывающих медицинскую помощь больным с онкологическими заболеваниями</t>
  </si>
  <si>
    <t>011N351900</t>
  </si>
  <si>
    <t>Новое строительство и реконструкция (онкологический диспансер в г. Смоленске)</t>
  </si>
  <si>
    <t>011N352271</t>
  </si>
  <si>
    <t>Региональный проект "Обеспечение медицинских организаций системы здравоохранения квалифицированными кадрами"</t>
  </si>
  <si>
    <t>Расходы на проведение областных смотров-конкурсов, фестивалей, семинаров, а также другие аналогичные мероприятия</t>
  </si>
  <si>
    <t>011N520050</t>
  </si>
  <si>
    <t>Обеспечение деятельности симуляционно-тренингового центра</t>
  </si>
  <si>
    <t>011N522520</t>
  </si>
  <si>
    <t>Ежемесячные денежные выплаты отдельным категориям работников областных государственных учреждений здравоохранения</t>
  </si>
  <si>
    <t>011N523330</t>
  </si>
  <si>
    <t>Обеспечение деятельности аккредитационного центра</t>
  </si>
  <si>
    <t>011N523390</t>
  </si>
  <si>
    <t>Выплата единовременного денежного пособия отдельным категориям работников областных государственных учреждений здравоохранения</t>
  </si>
  <si>
    <t>011N570040</t>
  </si>
  <si>
    <t>Ежемесячная денежная выплата студентам, заключившим договоры о целевом обучении</t>
  </si>
  <si>
    <t>011N571640</t>
  </si>
  <si>
    <t>Региональный проект "Цифровой контур здравоохранения"</t>
  </si>
  <si>
    <t>Развитие информационно-телекоммуникационных технологий в медицинских учреждениях</t>
  </si>
  <si>
    <t>011N722530</t>
  </si>
  <si>
    <t>Реализация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</si>
  <si>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011N751140</t>
  </si>
  <si>
    <t>Региональный проект "Модернизация первичного звена здравоохранения Российской Федерации"</t>
  </si>
  <si>
    <t>011N949990</t>
  </si>
  <si>
    <t>Реализация региональных программ модернизации первичного звена здравоохранения (оснащение транспортом медицинских организаций)</t>
  </si>
  <si>
    <t>011N953651</t>
  </si>
  <si>
    <t>Реализация региональных программ модернизации первичного звена здравоохранения (оснащение и переоснащение оборудованием медицинских организаций)</t>
  </si>
  <si>
    <t>011N953652</t>
  </si>
  <si>
    <t>Культура</t>
  </si>
  <si>
    <t>Региональный проект "Культурная среда"</t>
  </si>
  <si>
    <t>Субсидии для софинансирования расходов бюджетов муниципальных районов Смоленской области в рамках реализации областной государственной программы "Развитие культуры в Смоленской области" на создание модельных муниципальных библиотек</t>
  </si>
  <si>
    <t>810</t>
  </si>
  <si>
    <t>031A154540</t>
  </si>
  <si>
    <t>Субсидии на развитие сети учреждений культурно-досугового типа</t>
  </si>
  <si>
    <t>031A155130</t>
  </si>
  <si>
    <t>Субсидии на государственную поддержку отрасли культуры (модернизация детских школ искусств)</t>
  </si>
  <si>
    <t>031A155194</t>
  </si>
  <si>
    <t>Оснащение региональных и муниципальных театров</t>
  </si>
  <si>
    <t>031A155840</t>
  </si>
  <si>
    <t>Техническое оснащение региональных и муниципальных музеев</t>
  </si>
  <si>
    <t>031A155900</t>
  </si>
  <si>
    <t>Региональный проект "Творческие люди"</t>
  </si>
  <si>
    <t>Проведение творческих фестивалей</t>
  </si>
  <si>
    <t>031A224400</t>
  </si>
  <si>
    <t>Субсидии на государственную поддержку отрасли культуры (поддержка лучших работников сельских учреждений культуры)</t>
  </si>
  <si>
    <t>031A255195</t>
  </si>
  <si>
    <t>Субсидии на государственную поддержку отрасли культуры (поддержка лучших сельских учреждений культуры)</t>
  </si>
  <si>
    <t>031A255196</t>
  </si>
  <si>
    <t>Малое и среднее предпринимательство и поддержка индивидуальной предпринимательской инициативы</t>
  </si>
  <si>
    <t>Региональный проект "Поддержка самозанятых"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</si>
  <si>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развитие института самозанятости)</t>
  </si>
  <si>
    <t>838</t>
  </si>
  <si>
    <t>101I255277</t>
  </si>
  <si>
    <t>Региональный проект "Создание условий для легкого старта и комфортного ведения бизнеса"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</si>
  <si>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(предоставление грантов субъектам малого и среднего предпринимательства, являющимся социальными предприятиями)</t>
  </si>
  <si>
    <t>101I455278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</si>
  <si>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оказание поддержки гражданам, желающим вести бизнес, начинающим и действующим предпринимателям)</t>
  </si>
  <si>
    <t>101I455279</t>
  </si>
  <si>
    <t>Региональный проект "Акселерация субъектов МСП"</t>
  </si>
  <si>
    <t>Создание системы поддержки фермеров и развитие сельской кооперации (предоставление грантов "Агростартап" крестьянским (фермерским) хозяйствам или индивидуальным предпринимателям на их создание и (или) развитие)</t>
  </si>
  <si>
    <t>805</t>
  </si>
  <si>
    <t>081I554801</t>
  </si>
  <si>
    <t>Создание системы поддержки фермеров и развитие сельской кооперации (субсидии сельскохозяйственным потребительским кооперативам на возмещение части затрат, связанных с их развитием)</t>
  </si>
  <si>
    <t>081I554802</t>
  </si>
  <si>
    <t>Создание системы поддержки фермеров и развитие сельской кооперации (субсидии автономным некоммерческим организациям на финансовое обеспечение затрат, связанных с осуществлением их деятельности по оказанию информационно-консультационных услуг)</t>
  </si>
  <si>
    <t>081I554803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</si>
  <si>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создание и (или) развитие центра поддержки экспорта)</t>
  </si>
  <si>
    <t>818</t>
  </si>
  <si>
    <t>101I555274</t>
  </si>
  <si>
    <t>Субсидии на создание и (или) развитие центра поддержки экспорта</t>
  </si>
  <si>
    <t>101I561330</t>
  </si>
  <si>
    <t>Субсидии автономной некоммерческой организации "Центр поддержки предпринимательства Смоленской области" на создание и (или) развитие центра "Мой бизнес"</t>
  </si>
  <si>
    <t>101I561640</t>
  </si>
  <si>
    <t>Образование</t>
  </si>
  <si>
    <t>Региональный проект "Современная школа"</t>
  </si>
  <si>
    <t>041E100150</t>
  </si>
  <si>
    <t>041E149990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</si>
  <si>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организациях)</t>
  </si>
  <si>
    <t>041E151721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</si>
  <si>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детских технопарков "Кванториум")</t>
  </si>
  <si>
    <t>041E151722</t>
  </si>
  <si>
    <t>Обеспечение реализации мероприятий по осуществлению единовременных компенсационных выплат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</si>
  <si>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041E152560</t>
  </si>
  <si>
    <t>Создание новых мест в общеобразовательных организациях (школа на 1 000 мест в мкр. Королевка г. Смоленска)</t>
  </si>
  <si>
    <t>041E155206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</si>
  <si>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</si>
  <si>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041E164800</t>
  </si>
  <si>
    <t>Субвенция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</si>
  <si>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>041E180180</t>
  </si>
  <si>
    <t>Субсидии на обеспечение функционирования детских технопарков "Кванториум"</t>
  </si>
  <si>
    <t>041E180740</t>
  </si>
  <si>
    <t>Иные межбюджетные трансферты на проведение мероприятий по вводу в эксплуатацию общеобразовательных организаций</t>
  </si>
  <si>
    <t>041E180770</t>
  </si>
  <si>
    <t>Субсидии на обеспечение условий для функционирования центров "Точка роста"</t>
  </si>
  <si>
    <t>041E181710</t>
  </si>
  <si>
    <t>Региональный проект "Успех каждого ребенка"</t>
  </si>
  <si>
    <t>041E200150</t>
  </si>
  <si>
    <t>Расходы на текущие и капитальные ремонты зданий и сооружений областных государственных учреждений</t>
  </si>
  <si>
    <t>041E202250</t>
  </si>
  <si>
    <t>Расходы на реализацию мероприятий в рамках функционирования мобильного технопарка "Кванториум"</t>
  </si>
  <si>
    <t>041E220250</t>
  </si>
  <si>
    <t>Обеспечение функционирования центра выявления и поддержки одаренных детей</t>
  </si>
  <si>
    <t>041E225580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</si>
  <si>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</si>
  <si>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041E250980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</si>
  <si>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</si>
  <si>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041E251710</t>
  </si>
  <si>
    <t>Региональный проект "Цифровая образовательная среда"</t>
  </si>
  <si>
    <t>041E400150</t>
  </si>
  <si>
    <t>Обеспечение функционирования центров цифрового образования детей</t>
  </si>
  <si>
    <t>041E425150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</si>
  <si>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</si>
  <si>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041E452130</t>
  </si>
  <si>
    <t>Региональный проект "Социальная активность"</t>
  </si>
  <si>
    <t>824</t>
  </si>
  <si>
    <t>311E800150</t>
  </si>
  <si>
    <t>Участие в региональных, межрегиональных, всероссийских и международных мероприятиях добровольческой направленности</t>
  </si>
  <si>
    <t>311E821130</t>
  </si>
  <si>
    <t>Создание и организация работы ресурсных центров по поддержке добровольчества (волонтерства)</t>
  </si>
  <si>
    <t>311E823420</t>
  </si>
  <si>
    <t>Проведение мероприятий по поддержке и популяризации добровольчества (волонтерства)</t>
  </si>
  <si>
    <t>311E824570</t>
  </si>
  <si>
    <t>Расходы на проведение информационной и рекламной кампании в целях популяризации добровольчества (волонтерства)</t>
  </si>
  <si>
    <t>311E825510</t>
  </si>
  <si>
    <t>Региональный проект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</si>
  <si>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</si>
  <si>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041EВ51790</t>
  </si>
  <si>
    <t>Мероприятия по вовлечению детей и молодёжи в патриотические проекты</t>
  </si>
  <si>
    <t>311EВ25520</t>
  </si>
  <si>
    <t>Проведение региональных и межрегиональных мероприятий в сфере патриотического воспитания</t>
  </si>
  <si>
    <t>311EВ25530</t>
  </si>
  <si>
    <t>Проведение мероприятий военно-патриотической направленности в целях увеличения численности детей, вовлеченных в деятельность военно-патриотических клубов и объединений, в том числе во Всероссийского детско-юношеского военно-патриотического общественного движения "ЮНАРМИЯ"</t>
  </si>
  <si>
    <t>311EВ25540</t>
  </si>
  <si>
    <t>Разработка и реализация комплекса мер, направленных на развитие системы гражданского и патриотического воспитания граждан</t>
  </si>
  <si>
    <t>311EВ25560</t>
  </si>
  <si>
    <t>Создание условий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</t>
  </si>
  <si>
    <t>311EВ25570</t>
  </si>
  <si>
    <t>Региональный проект "Развитие системы поддержки молодежи ("Молодежь России")"</t>
  </si>
  <si>
    <t>311EГ00150</t>
  </si>
  <si>
    <t>Реализация мероприятий по формированию эффективной системы выявления, поддержки и развития способностей и талантов у детей и молодежи</t>
  </si>
  <si>
    <t>311EГ24550</t>
  </si>
  <si>
    <t>Реализация программы комплексного развития молодежной политики в регионах Российской Федерации "Регион для молодых"</t>
  </si>
  <si>
    <t>311EГ51160</t>
  </si>
  <si>
    <t>Производительность труда</t>
  </si>
  <si>
    <t>Региональный проект "Адресная поддержка повышения производительности труда на предприятиях"</t>
  </si>
  <si>
    <t>Государственная поддержка субъектов Российской Федерации в целях достижения результатов национального проекта "Производительность труда"</t>
  </si>
  <si>
    <t>301L252890</t>
  </si>
  <si>
    <t>Туризм и индустрия гостеприимства</t>
  </si>
  <si>
    <t>Региональный проект "Развитие туристической инфраструктуры"</t>
  </si>
  <si>
    <t>Создание модульных некапитальных средств размещения при реализации инвестиционных проектов</t>
  </si>
  <si>
    <t>031J155220</t>
  </si>
  <si>
    <t>Единая субсидия на достижение показателей государственной программы Российской Федерации "Развитие туризма"</t>
  </si>
  <si>
    <t>031J155580</t>
  </si>
  <si>
    <t>Цифровая экономика Российской Федерации</t>
  </si>
  <si>
    <t>Региональный проект "Информационная инфраструктура"</t>
  </si>
  <si>
    <t>Обеспечение доступа к сети Интернет для социально значимых объектов</t>
  </si>
  <si>
    <t>835</t>
  </si>
  <si>
    <t>111D220800</t>
  </si>
  <si>
    <t>Региональный проект "Кадры для цифровой экономики"</t>
  </si>
  <si>
    <t>Организация обучения трудоспособных жителей Смоленской области компетенциям цифровой экономики в рамках дополнительного образования</t>
  </si>
  <si>
    <t>111D324880</t>
  </si>
  <si>
    <t>Создание, сопровождение и развитие Интернет-сайта для популяризации ИТ-специальностей в Смоленской области</t>
  </si>
  <si>
    <t>111D324890</t>
  </si>
  <si>
    <t>Региональный проект "Информационная безопасность"</t>
  </si>
  <si>
    <t>Приобретение, сопровождение и обновление лицензионного программного обеспечения</t>
  </si>
  <si>
    <t>111D421330</t>
  </si>
  <si>
    <t>Региональный проект "Цифровое государственное управление"</t>
  </si>
  <si>
    <t>Обеспечение предоставления государственных услуг в цифровом виде, создание и развитие цифровых сервисов</t>
  </si>
  <si>
    <t>111D623890</t>
  </si>
  <si>
    <t>Экология</t>
  </si>
  <si>
    <t>Региональный проект "Чистая страна"</t>
  </si>
  <si>
    <t>Разработка проектно-сметной документации ликвидации объекта накопленного экологического вреда окружающей среде на территории Смоленской области</t>
  </si>
  <si>
    <t>807</t>
  </si>
  <si>
    <t>181G123650</t>
  </si>
  <si>
    <t>Осуществление контроля за выполнением государственного контракта на выполнение работ по реализации природоохранного проекта "Ликвидация объекта накопленного вреда окружающей среде - несанкционированной свалки, расположенной в границе города Смоленска"</t>
  </si>
  <si>
    <t>181G124670</t>
  </si>
  <si>
    <t>Ликвидация несанкционированных свалок в границах городов и наиболее опасных объектов накопленного вреда окружающей среде</t>
  </si>
  <si>
    <t>181G152420</t>
  </si>
  <si>
    <t>Региональный проект "Сохранение лесов"</t>
  </si>
  <si>
    <t>Увеличение площади лесовосстановления</t>
  </si>
  <si>
    <t>201GА23740</t>
  </si>
  <si>
    <t>201GА54290</t>
  </si>
  <si>
    <t>Оснащение специализированных учреждений органов государственной власти лесопожарной техникой и оборудованием для проведения комплекса мероприятий по охране лесов от пожаров</t>
  </si>
  <si>
    <t>201GА54320</t>
  </si>
  <si>
    <t>Итого:</t>
  </si>
  <si>
    <t>Национальные проекты</t>
  </si>
  <si>
    <t>на 1 мая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</si>
</sst>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36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1">
      <alignment horizontal="center" vertical="center" wrapText="1"/>
    </xf>
    <xf numFmtId="49" fontId="3" fillId="0" borderId="12">
      <alignment horizontal="center" vertical="center" wrapText="1"/>
    </xf>
    <xf numFmtId="49" fontId="3" fillId="0" borderId="13">
      <alignment horizontal="center" vertical="center" wrapText="1"/>
    </xf>
    <xf numFmtId="0" fontId="4" fillId="2" borderId="14">
      <alignment horizontal="left" vertical="top" wrapText="1"/>
    </xf>
    <xf numFmtId="49" fontId="4" fillId="2" borderId="15">
      <alignment horizontal="center" vertical="top" shrinkToFit="1"/>
    </xf>
    <xf numFmtId="4" fontId="4" fillId="2" borderId="15">
      <alignment horizontal="right" vertical="top" shrinkToFit="1"/>
    </xf>
    <xf numFmtId="4" fontId="4" fillId="2" borderId="16">
      <alignment horizontal="right" vertical="top" shrinkToFit="1"/>
    </xf>
    <xf numFmtId="0" fontId="3" fillId="3" borderId="17">
      <alignment horizontal="left" vertical="top" wrapText="1"/>
    </xf>
    <xf numFmtId="49" fontId="3" fillId="3" borderId="18">
      <alignment horizontal="center" vertical="top" shrinkToFit="1"/>
    </xf>
    <xf numFmtId="4" fontId="3" fillId="3" borderId="18">
      <alignment horizontal="right" vertical="top" shrinkToFit="1"/>
    </xf>
    <xf numFmtId="4" fontId="3" fillId="3" borderId="19">
      <alignment horizontal="right" vertical="top" shrinkToFit="1"/>
    </xf>
    <xf numFmtId="0" fontId="5" fillId="0" borderId="20">
      <alignment horizontal="left" vertical="top" wrapText="1"/>
    </xf>
    <xf numFmtId="49" fontId="2" fillId="0" borderId="21">
      <alignment horizontal="center" vertical="top" shrinkToFit="1"/>
    </xf>
    <xf numFmtId="4" fontId="2" fillId="0" borderId="21">
      <alignment horizontal="right" vertical="top" shrinkToFit="1"/>
    </xf>
    <xf numFmtId="4" fontId="6" fillId="0" borderId="22">
      <alignment horizontal="right" vertical="top" shrinkToFit="1"/>
    </xf>
    <xf numFmtId="0" fontId="2" fillId="0" borderId="23"/>
    <xf numFmtId="0" fontId="2" fillId="0" borderId="24"/>
    <xf numFmtId="0" fontId="2" fillId="0" borderId="25"/>
    <xf numFmtId="0" fontId="4" fillId="4" borderId="26"/>
    <xf numFmtId="0" fontId="4" fillId="4" borderId="27"/>
    <xf numFmtId="4" fontId="4" fillId="4" borderId="27">
      <alignment horizontal="right" shrinkToFit="1"/>
    </xf>
    <xf numFmtId="4" fontId="4" fillId="4" borderId="28">
      <alignment horizontal="right" shrinkToFit="1"/>
    </xf>
    <xf numFmtId="0" fontId="2" fillId="0" borderId="29"/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</cellStyleXfs>
  <cellXfs count="45">
    <xf numFmtId="0" fontId="0" fillId="0" borderId="0" xfId="0"/>
    <xf numFmtId="0" fontId="0" fillId="0" borderId="0" xfId="0" applyProtection="1">
      <protection locked="0"/>
    </xf>
    <xf numFmtId="49" fontId="3" fillId="0" borderId="8" xfId="6" applyNumberFormat="1" applyProtection="1">
      <alignment horizontal="center" vertical="center" wrapText="1"/>
    </xf>
    <xf numFmtId="49" fontId="3" fillId="0" borderId="9" xfId="7" applyNumberFormat="1" applyProtection="1">
      <alignment horizontal="center" vertical="center" wrapText="1"/>
    </xf>
    <xf numFmtId="49" fontId="3" fillId="0" borderId="11" xfId="8" applyNumberFormat="1" applyProtection="1">
      <alignment horizontal="center" vertical="center" wrapText="1"/>
    </xf>
    <xf numFmtId="49" fontId="3" fillId="0" borderId="12" xfId="9" applyNumberFormat="1" applyProtection="1">
      <alignment horizontal="center" vertical="center" wrapText="1"/>
    </xf>
    <xf numFmtId="49" fontId="3" fillId="0" borderId="13" xfId="10" applyNumberFormat="1" applyProtection="1">
      <alignment horizontal="center" vertical="center" wrapText="1"/>
    </xf>
    <xf numFmtId="0" fontId="4" fillId="2" borderId="14" xfId="11" applyNumberFormat="1" applyProtection="1">
      <alignment horizontal="left" vertical="top" wrapText="1"/>
    </xf>
    <xf numFmtId="49" fontId="4" fillId="2" borderId="15" xfId="12" applyNumberFormat="1" applyProtection="1">
      <alignment horizontal="center" vertical="top" shrinkToFit="1"/>
    </xf>
    <xf numFmtId="4" fontId="4" fillId="2" borderId="15" xfId="13" applyNumberFormat="1" applyProtection="1">
      <alignment horizontal="right" vertical="top" shrinkToFit="1"/>
    </xf>
    <xf numFmtId="0" fontId="3" fillId="3" borderId="17" xfId="15" applyNumberFormat="1" applyProtection="1">
      <alignment horizontal="left" vertical="top" wrapText="1"/>
    </xf>
    <xf numFmtId="49" fontId="3" fillId="3" borderId="18" xfId="16" applyNumberFormat="1" applyProtection="1">
      <alignment horizontal="center" vertical="top" shrinkToFit="1"/>
    </xf>
    <xf numFmtId="4" fontId="3" fillId="3" borderId="18" xfId="17" applyNumberFormat="1" applyProtection="1">
      <alignment horizontal="right" vertical="top" shrinkToFit="1"/>
    </xf>
    <xf numFmtId="0" fontId="5" fillId="0" borderId="20" xfId="19" applyNumberFormat="1" applyProtection="1">
      <alignment horizontal="left" vertical="top" wrapText="1"/>
    </xf>
    <xf numFmtId="49" fontId="2" fillId="0" borderId="21" xfId="20" applyNumberFormat="1" applyProtection="1">
      <alignment horizontal="center" vertical="top" shrinkToFit="1"/>
    </xf>
    <xf numFmtId="4" fontId="2" fillId="0" borderId="21" xfId="21" applyNumberFormat="1" applyProtection="1">
      <alignment horizontal="right" vertical="top" shrinkToFit="1"/>
    </xf>
    <xf numFmtId="4" fontId="6" fillId="0" borderId="22" xfId="22" applyNumberFormat="1" applyProtection="1">
      <alignment horizontal="right" vertical="top" shrinkToFit="1"/>
    </xf>
    <xf numFmtId="0" fontId="2" fillId="0" borderId="23" xfId="23" applyNumberFormat="1" applyProtection="1"/>
    <xf numFmtId="0" fontId="2" fillId="0" borderId="24" xfId="24" applyNumberFormat="1" applyProtection="1"/>
    <xf numFmtId="0" fontId="2" fillId="0" borderId="25" xfId="25" applyNumberFormat="1" applyProtection="1"/>
    <xf numFmtId="0" fontId="4" fillId="4" borderId="26" xfId="26" applyNumberFormat="1" applyProtection="1"/>
    <xf numFmtId="0" fontId="4" fillId="4" borderId="27" xfId="27" applyNumberFormat="1" applyProtection="1"/>
    <xf numFmtId="4" fontId="4" fillId="4" borderId="27" xfId="28" applyNumberFormat="1" applyProtection="1">
      <alignment horizontal="right" shrinkToFit="1"/>
    </xf>
    <xf numFmtId="0" fontId="2" fillId="0" borderId="29" xfId="30" applyNumberFormat="1" applyProtection="1"/>
    <xf numFmtId="4" fontId="2" fillId="5" borderId="21" xfId="21" applyNumberFormat="1" applyFill="1" applyProtection="1">
      <alignment horizontal="right" vertical="top" shrinkToFit="1"/>
    </xf>
    <xf numFmtId="4" fontId="6" fillId="5" borderId="22" xfId="22" applyNumberFormat="1" applyFill="1" applyProtection="1">
      <alignment horizontal="right" vertical="top" shrinkToFit="1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3" fillId="0" borderId="2" xfId="3" applyNumberFormat="1" applyProtection="1">
      <alignment horizontal="center" vertical="center" wrapText="1"/>
    </xf>
    <xf numFmtId="49" fontId="3" fillId="0" borderId="2" xfId="3">
      <alignment horizontal="center" vertical="center" wrapText="1"/>
    </xf>
    <xf numFmtId="49" fontId="3" fillId="0" borderId="3" xfId="4" applyNumberFormat="1" applyProtection="1">
      <alignment horizontal="center" vertical="center" wrapText="1"/>
    </xf>
    <xf numFmtId="49" fontId="3" fillId="0" borderId="3" xfId="4">
      <alignment horizontal="center" vertical="center" wrapText="1"/>
    </xf>
    <xf numFmtId="49" fontId="3" fillId="0" borderId="5" xfId="5" applyNumberFormat="1" applyProtection="1">
      <alignment horizontal="center" vertical="center" wrapText="1"/>
    </xf>
    <xf numFmtId="49" fontId="3" fillId="0" borderId="5" xfId="5">
      <alignment horizontal="center" vertical="center" wrapText="1"/>
    </xf>
    <xf numFmtId="49" fontId="3" fillId="0" borderId="4" xfId="4" applyNumberFormat="1" applyBorder="1" applyProtection="1">
      <alignment horizontal="center" vertical="center" wrapText="1"/>
    </xf>
    <xf numFmtId="49" fontId="3" fillId="0" borderId="6" xfId="4" applyNumberFormat="1" applyBorder="1" applyProtection="1">
      <alignment horizontal="center" vertical="center" wrapText="1"/>
    </xf>
    <xf numFmtId="49" fontId="3" fillId="0" borderId="10" xfId="4" applyNumberFormat="1" applyBorder="1" applyProtection="1">
      <alignment horizontal="center" vertical="center" wrapText="1"/>
    </xf>
    <xf numFmtId="49" fontId="3" fillId="0" borderId="8" xfId="6" applyNumberFormat="1" applyProtection="1">
      <alignment horizontal="center" vertical="center" wrapText="1"/>
    </xf>
    <xf numFmtId="49" fontId="3" fillId="0" borderId="8" xfId="6">
      <alignment horizontal="center" vertical="center" wrapText="1"/>
    </xf>
    <xf numFmtId="49" fontId="3" fillId="0" borderId="9" xfId="7" applyNumberFormat="1" applyProtection="1">
      <alignment horizontal="center" vertical="center" wrapText="1"/>
    </xf>
    <xf numFmtId="49" fontId="3" fillId="0" borderId="9" xfId="7">
      <alignment horizontal="center" vertical="center" wrapText="1"/>
    </xf>
    <xf numFmtId="49" fontId="3" fillId="0" borderId="7" xfId="6" applyNumberFormat="1" applyBorder="1" applyProtection="1">
      <alignment horizontal="center" vertical="center" wrapText="1"/>
    </xf>
    <xf numFmtId="49" fontId="3" fillId="0" borderId="10" xfId="6" applyNumberFormat="1" applyBorder="1" applyProtection="1">
      <alignment horizontal="center" vertical="center" wrapText="1"/>
    </xf>
  </cellXfs>
  <cellStyles count="36">
    <cellStyle name="br" xfId="33"/>
    <cellStyle name="col" xfId="32"/>
    <cellStyle name="ex58" xfId="28"/>
    <cellStyle name="ex59" xfId="29"/>
    <cellStyle name="ex60" xfId="11"/>
    <cellStyle name="ex61" xfId="12"/>
    <cellStyle name="ex62" xfId="13"/>
    <cellStyle name="ex63" xfId="14"/>
    <cellStyle name="ex64" xfId="15"/>
    <cellStyle name="ex65" xfId="16"/>
    <cellStyle name="ex66" xfId="17"/>
    <cellStyle name="ex67" xfId="18"/>
    <cellStyle name="ex68" xfId="19"/>
    <cellStyle name="ex69" xfId="20"/>
    <cellStyle name="ex70" xfId="21"/>
    <cellStyle name="ex71" xfId="22"/>
    <cellStyle name="st57" xfId="2"/>
    <cellStyle name="style0" xfId="34"/>
    <cellStyle name="td" xfId="35"/>
    <cellStyle name="tr" xfId="31"/>
    <cellStyle name="xl_bot_header" xfId="9"/>
    <cellStyle name="xl_bot_left_header" xfId="8"/>
    <cellStyle name="xl_bot_right_header" xfId="10"/>
    <cellStyle name="xl_center_header" xfId="6"/>
    <cellStyle name="xl_header" xfId="1"/>
    <cellStyle name="xl_right_header" xfId="7"/>
    <cellStyle name="xl_top_header" xfId="4"/>
    <cellStyle name="xl_top_left_header" xfId="3"/>
    <cellStyle name="xl_top_right_header" xfId="5"/>
    <cellStyle name="xl_total_bot" xfId="30"/>
    <cellStyle name="xl_total_center" xfId="27"/>
    <cellStyle name="xl_total_left" xfId="26"/>
    <cellStyle name="xl_total_top" xfId="24"/>
    <cellStyle name="xl_total_top_left" xfId="23"/>
    <cellStyle name="xl_total_top_right" xfId="2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9"/>
  <sheetViews>
    <sheetView showGridLines="0" tabSelected="1" zoomScale="90" zoomScaleNormal="90" workbookViewId="0">
      <pane ySplit="7" topLeftCell="A8" activePane="bottomLeft" state="frozen"/>
      <selection pane="bottomLeft" activeCell="H168" sqref="H168:I168"/>
    </sheetView>
  </sheetViews>
  <sheetFormatPr defaultColWidth="9.42578125" defaultRowHeight="15" x14ac:dyDescent="0.25"/>
  <cols>
    <col min="1" max="1" width="35.7109375" style="1" customWidth="1"/>
    <col min="2" max="2" width="5" style="1" customWidth="1"/>
    <col min="3" max="3" width="8.85546875" style="1" customWidth="1"/>
    <col min="4" max="9" width="19" style="1" customWidth="1"/>
    <col min="10" max="16384" width="9.42578125" style="1"/>
  </cols>
  <sheetData>
    <row r="1" spans="1:9" ht="15.95" customHeight="1" x14ac:dyDescent="0.25">
      <c r="A1" s="26" t="s">
        <v>293</v>
      </c>
      <c r="B1" s="27"/>
      <c r="C1" s="27"/>
      <c r="D1" s="27"/>
      <c r="E1" s="27"/>
      <c r="F1" s="27"/>
      <c r="G1" s="27"/>
      <c r="H1" s="27"/>
      <c r="I1" s="27"/>
    </row>
    <row r="2" spans="1:9" ht="15.95" customHeight="1" x14ac:dyDescent="0.25">
      <c r="A2" s="26" t="s">
        <v>294</v>
      </c>
      <c r="B2" s="27"/>
      <c r="C2" s="27"/>
      <c r="D2" s="27"/>
      <c r="E2" s="27"/>
      <c r="F2" s="27"/>
      <c r="G2" s="27"/>
      <c r="H2" s="27"/>
      <c r="I2" s="27"/>
    </row>
    <row r="3" spans="1:9" ht="15.2" customHeight="1" x14ac:dyDescent="0.25">
      <c r="A3" s="28" t="s">
        <v>0</v>
      </c>
      <c r="B3" s="29"/>
      <c r="C3" s="29"/>
      <c r="D3" s="29"/>
      <c r="E3" s="29"/>
      <c r="F3" s="29"/>
      <c r="G3" s="29"/>
      <c r="H3" s="29"/>
      <c r="I3" s="29"/>
    </row>
    <row r="4" spans="1:9" ht="15.2" customHeight="1" x14ac:dyDescent="0.25">
      <c r="A4" s="30" t="s">
        <v>1</v>
      </c>
      <c r="B4" s="32" t="s">
        <v>2</v>
      </c>
      <c r="C4" s="36" t="s">
        <v>3</v>
      </c>
      <c r="D4" s="32" t="s">
        <v>4</v>
      </c>
      <c r="E4" s="33"/>
      <c r="F4" s="33"/>
      <c r="G4" s="34" t="s">
        <v>5</v>
      </c>
      <c r="H4" s="35"/>
      <c r="I4" s="35"/>
    </row>
    <row r="5" spans="1:9" ht="15.2" customHeight="1" x14ac:dyDescent="0.25">
      <c r="A5" s="31"/>
      <c r="B5" s="33"/>
      <c r="C5" s="37"/>
      <c r="D5" s="43" t="s">
        <v>6</v>
      </c>
      <c r="E5" s="39" t="s">
        <v>7</v>
      </c>
      <c r="F5" s="40"/>
      <c r="G5" s="39" t="s">
        <v>6</v>
      </c>
      <c r="H5" s="41" t="s">
        <v>7</v>
      </c>
      <c r="I5" s="42"/>
    </row>
    <row r="6" spans="1:9" ht="38.25" x14ac:dyDescent="0.25">
      <c r="A6" s="31"/>
      <c r="B6" s="33"/>
      <c r="C6" s="38"/>
      <c r="D6" s="44"/>
      <c r="E6" s="2" t="s">
        <v>8</v>
      </c>
      <c r="F6" s="2" t="s">
        <v>9</v>
      </c>
      <c r="G6" s="40"/>
      <c r="H6" s="2" t="s">
        <v>8</v>
      </c>
      <c r="I6" s="3" t="s">
        <v>9</v>
      </c>
    </row>
    <row r="7" spans="1:9" x14ac:dyDescent="0.25">
      <c r="A7" s="4" t="s">
        <v>10</v>
      </c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6" t="s">
        <v>18</v>
      </c>
    </row>
    <row r="8" spans="1:9" ht="30" x14ac:dyDescent="0.25">
      <c r="A8" s="7" t="s">
        <v>19</v>
      </c>
      <c r="B8" s="8"/>
      <c r="C8" s="8"/>
      <c r="D8" s="9">
        <f>D9+D13</f>
        <v>6472005381.4400005</v>
      </c>
      <c r="E8" s="9">
        <f t="shared" ref="E8:I8" si="0">E9+E13</f>
        <v>4413889081.4399996</v>
      </c>
      <c r="F8" s="9">
        <f t="shared" si="0"/>
        <v>2058116300</v>
      </c>
      <c r="G8" s="9">
        <f t="shared" si="0"/>
        <v>3087932740.79</v>
      </c>
      <c r="H8" s="9">
        <f t="shared" si="0"/>
        <v>2480679540.7999997</v>
      </c>
      <c r="I8" s="9">
        <f t="shared" si="0"/>
        <v>607253199.99000001</v>
      </c>
    </row>
    <row r="9" spans="1:9" ht="25.5" x14ac:dyDescent="0.25">
      <c r="A9" s="10" t="s">
        <v>20</v>
      </c>
      <c r="B9" s="11"/>
      <c r="C9" s="11"/>
      <c r="D9" s="12">
        <f>SUM(D10:D12)</f>
        <v>6383817237.1100006</v>
      </c>
      <c r="E9" s="12">
        <f t="shared" ref="E9:I9" si="1">SUM(E10:E12)</f>
        <v>4353043437.1099997</v>
      </c>
      <c r="F9" s="12">
        <f t="shared" si="1"/>
        <v>2030773800</v>
      </c>
      <c r="G9" s="12">
        <f t="shared" si="1"/>
        <v>3087932740.79</v>
      </c>
      <c r="H9" s="12">
        <f t="shared" si="1"/>
        <v>2480679540.7999997</v>
      </c>
      <c r="I9" s="12">
        <f t="shared" si="1"/>
        <v>607253199.99000001</v>
      </c>
    </row>
    <row r="10" spans="1:9" ht="38.25" x14ac:dyDescent="0.25">
      <c r="A10" s="13" t="s">
        <v>21</v>
      </c>
      <c r="B10" s="14" t="s">
        <v>22</v>
      </c>
      <c r="C10" s="14" t="s">
        <v>23</v>
      </c>
      <c r="D10" s="15">
        <f>SUM(E10:F10)</f>
        <v>4290236000</v>
      </c>
      <c r="E10" s="15">
        <v>4290236000</v>
      </c>
      <c r="F10" s="15">
        <v>0</v>
      </c>
      <c r="G10" s="15">
        <f>SUM(H10:I10)</f>
        <v>2461898514</v>
      </c>
      <c r="H10" s="15">
        <v>2461898514</v>
      </c>
      <c r="I10" s="16">
        <v>0</v>
      </c>
    </row>
    <row r="11" spans="1:9" ht="63" customHeight="1" x14ac:dyDescent="0.25">
      <c r="A11" s="13" t="s">
        <v>24</v>
      </c>
      <c r="B11" s="14" t="s">
        <v>22</v>
      </c>
      <c r="C11" s="14" t="s">
        <v>25</v>
      </c>
      <c r="D11" s="15">
        <f t="shared" ref="D11:D12" si="2">SUM(E11:F11)</f>
        <v>306031615</v>
      </c>
      <c r="E11" s="15">
        <v>9180948.4499999993</v>
      </c>
      <c r="F11" s="15">
        <v>296850666.55000001</v>
      </c>
      <c r="G11" s="15">
        <f t="shared" ref="G11:G12" si="3">SUM(H11:I11)</f>
        <v>50518872.789999999</v>
      </c>
      <c r="H11" s="15">
        <v>1515566.18</v>
      </c>
      <c r="I11" s="16">
        <v>49003306.609999999</v>
      </c>
    </row>
    <row r="12" spans="1:9" ht="75.75" customHeight="1" x14ac:dyDescent="0.25">
      <c r="A12" s="13" t="s">
        <v>26</v>
      </c>
      <c r="B12" s="14" t="s">
        <v>22</v>
      </c>
      <c r="C12" s="14" t="s">
        <v>27</v>
      </c>
      <c r="D12" s="15">
        <f t="shared" si="2"/>
        <v>1787549622.1100001</v>
      </c>
      <c r="E12" s="15">
        <v>53626488.659999996</v>
      </c>
      <c r="F12" s="15">
        <v>1733923133.45</v>
      </c>
      <c r="G12" s="15">
        <f t="shared" si="3"/>
        <v>575515354</v>
      </c>
      <c r="H12" s="15">
        <v>17265460.620000001</v>
      </c>
      <c r="I12" s="16">
        <v>558249893.38</v>
      </c>
    </row>
    <row r="13" spans="1:9" ht="36" customHeight="1" x14ac:dyDescent="0.25">
      <c r="A13" s="10" t="s">
        <v>28</v>
      </c>
      <c r="B13" s="11"/>
      <c r="C13" s="11"/>
      <c r="D13" s="12">
        <f>SUM(D14:D15)</f>
        <v>88188144.329999998</v>
      </c>
      <c r="E13" s="12">
        <f t="shared" ref="E13:I13" si="4">SUM(E14:E15)</f>
        <v>60845644.329999998</v>
      </c>
      <c r="F13" s="12">
        <f t="shared" si="4"/>
        <v>27342500</v>
      </c>
      <c r="G13" s="12">
        <f t="shared" si="4"/>
        <v>0</v>
      </c>
      <c r="H13" s="12">
        <f t="shared" si="4"/>
        <v>0</v>
      </c>
      <c r="I13" s="12">
        <f t="shared" si="4"/>
        <v>0</v>
      </c>
    </row>
    <row r="14" spans="1:9" ht="102.75" customHeight="1" x14ac:dyDescent="0.25">
      <c r="A14" s="13" t="s">
        <v>29</v>
      </c>
      <c r="B14" s="14" t="s">
        <v>22</v>
      </c>
      <c r="C14" s="14" t="s">
        <v>30</v>
      </c>
      <c r="D14" s="15">
        <f>SUM(E14:F14)</f>
        <v>60000000</v>
      </c>
      <c r="E14" s="15">
        <v>60000000</v>
      </c>
      <c r="F14" s="15">
        <v>0</v>
      </c>
      <c r="G14" s="15">
        <f>SUM(H14:I14)</f>
        <v>0</v>
      </c>
      <c r="H14" s="15">
        <v>0</v>
      </c>
      <c r="I14" s="16">
        <v>0</v>
      </c>
    </row>
    <row r="15" spans="1:9" ht="86.25" customHeight="1" x14ac:dyDescent="0.25">
      <c r="A15" s="13" t="s">
        <v>31</v>
      </c>
      <c r="B15" s="14" t="s">
        <v>22</v>
      </c>
      <c r="C15" s="14" t="s">
        <v>32</v>
      </c>
      <c r="D15" s="15">
        <f>SUM(E15:F15)</f>
        <v>28188144.329999998</v>
      </c>
      <c r="E15" s="15">
        <v>845644.33</v>
      </c>
      <c r="F15" s="15">
        <v>27342500</v>
      </c>
      <c r="G15" s="15">
        <f>SUM(H15:I15)</f>
        <v>0</v>
      </c>
      <c r="H15" s="15">
        <v>0</v>
      </c>
      <c r="I15" s="16">
        <v>0</v>
      </c>
    </row>
    <row r="16" spans="1:9" ht="30" x14ac:dyDescent="0.25">
      <c r="A16" s="7" t="s">
        <v>33</v>
      </c>
      <c r="B16" s="8"/>
      <c r="C16" s="8"/>
      <c r="D16" s="9">
        <f>SUM(D17)</f>
        <v>18000000</v>
      </c>
      <c r="E16" s="9">
        <f t="shared" ref="E16:I16" si="5">SUM(E17)</f>
        <v>0</v>
      </c>
      <c r="F16" s="9">
        <f t="shared" si="5"/>
        <v>18000000</v>
      </c>
      <c r="G16" s="9">
        <f t="shared" si="5"/>
        <v>0</v>
      </c>
      <c r="H16" s="9">
        <f t="shared" si="5"/>
        <v>0</v>
      </c>
      <c r="I16" s="9">
        <f t="shared" si="5"/>
        <v>0</v>
      </c>
    </row>
    <row r="17" spans="1:9" ht="38.25" x14ac:dyDescent="0.25">
      <c r="A17" s="10" t="s">
        <v>34</v>
      </c>
      <c r="B17" s="11"/>
      <c r="C17" s="11"/>
      <c r="D17" s="12">
        <f>SUM(D18)</f>
        <v>18000000</v>
      </c>
      <c r="E17" s="12">
        <f t="shared" ref="E17:I17" si="6">SUM(E18)</f>
        <v>0</v>
      </c>
      <c r="F17" s="12">
        <f t="shared" si="6"/>
        <v>18000000</v>
      </c>
      <c r="G17" s="12">
        <f t="shared" si="6"/>
        <v>0</v>
      </c>
      <c r="H17" s="12">
        <f t="shared" si="6"/>
        <v>0</v>
      </c>
      <c r="I17" s="12">
        <f t="shared" si="6"/>
        <v>0</v>
      </c>
    </row>
    <row r="18" spans="1:9" ht="63.75" customHeight="1" x14ac:dyDescent="0.25">
      <c r="A18" s="13" t="s">
        <v>35</v>
      </c>
      <c r="B18" s="14" t="s">
        <v>36</v>
      </c>
      <c r="C18" s="14" t="s">
        <v>37</v>
      </c>
      <c r="D18" s="15">
        <f>SUM(E18:F18)</f>
        <v>18000000</v>
      </c>
      <c r="E18" s="15">
        <v>0</v>
      </c>
      <c r="F18" s="15">
        <v>18000000</v>
      </c>
      <c r="G18" s="15">
        <f>SUM(H18:I18)</f>
        <v>0</v>
      </c>
      <c r="H18" s="15">
        <v>0</v>
      </c>
      <c r="I18" s="16">
        <v>0</v>
      </c>
    </row>
    <row r="19" spans="1:9" x14ac:dyDescent="0.25">
      <c r="A19" s="7" t="s">
        <v>38</v>
      </c>
      <c r="B19" s="8"/>
      <c r="C19" s="8"/>
      <c r="D19" s="9">
        <f>D20+D22+D26+D32+D35</f>
        <v>382083841</v>
      </c>
      <c r="E19" s="9">
        <f t="shared" ref="E19:I19" si="7">E20+E22+E26+E32+E35</f>
        <v>73431741</v>
      </c>
      <c r="F19" s="9">
        <f t="shared" si="7"/>
        <v>308652100</v>
      </c>
      <c r="G19" s="9">
        <f t="shared" si="7"/>
        <v>110734899.68000001</v>
      </c>
      <c r="H19" s="9">
        <f t="shared" si="7"/>
        <v>25113815.369999997</v>
      </c>
      <c r="I19" s="9">
        <f t="shared" si="7"/>
        <v>85621084.309999987</v>
      </c>
    </row>
    <row r="20" spans="1:9" ht="38.25" x14ac:dyDescent="0.25">
      <c r="A20" s="10" t="s">
        <v>39</v>
      </c>
      <c r="B20" s="11"/>
      <c r="C20" s="11"/>
      <c r="D20" s="12">
        <f>SUM(D21)</f>
        <v>218411000</v>
      </c>
      <c r="E20" s="12">
        <f t="shared" ref="E20:I20" si="8">SUM(E21)</f>
        <v>37129900</v>
      </c>
      <c r="F20" s="12">
        <f t="shared" si="8"/>
        <v>181281100</v>
      </c>
      <c r="G20" s="12">
        <f t="shared" si="8"/>
        <v>49416372.039999999</v>
      </c>
      <c r="H20" s="12">
        <f t="shared" si="8"/>
        <v>8400789.9900000002</v>
      </c>
      <c r="I20" s="12">
        <f t="shared" si="8"/>
        <v>41015582.049999997</v>
      </c>
    </row>
    <row r="21" spans="1:9" ht="63.75" x14ac:dyDescent="0.25">
      <c r="A21" s="13" t="s">
        <v>40</v>
      </c>
      <c r="B21" s="14" t="s">
        <v>41</v>
      </c>
      <c r="C21" s="14" t="s">
        <v>42</v>
      </c>
      <c r="D21" s="15">
        <f>SUM(E21:F21)</f>
        <v>218411000</v>
      </c>
      <c r="E21" s="15">
        <v>37129900</v>
      </c>
      <c r="F21" s="15">
        <v>181281100</v>
      </c>
      <c r="G21" s="15">
        <f>SUM(H21:I21)</f>
        <v>49416372.039999999</v>
      </c>
      <c r="H21" s="15">
        <v>8400789.9900000002</v>
      </c>
      <c r="I21" s="16">
        <v>41015582.049999997</v>
      </c>
    </row>
    <row r="22" spans="1:9" ht="25.5" x14ac:dyDescent="0.25">
      <c r="A22" s="10" t="s">
        <v>43</v>
      </c>
      <c r="B22" s="11"/>
      <c r="C22" s="11"/>
      <c r="D22" s="12">
        <f>SUM(D23:D25)</f>
        <v>27807733</v>
      </c>
      <c r="E22" s="12">
        <f t="shared" ref="E22:I22" si="9">SUM(E23:E25)</f>
        <v>834233</v>
      </c>
      <c r="F22" s="12">
        <f t="shared" si="9"/>
        <v>26973500</v>
      </c>
      <c r="G22" s="12">
        <f t="shared" si="9"/>
        <v>0</v>
      </c>
      <c r="H22" s="12">
        <f t="shared" si="9"/>
        <v>0</v>
      </c>
      <c r="I22" s="12">
        <f t="shared" si="9"/>
        <v>0</v>
      </c>
    </row>
    <row r="23" spans="1:9" ht="160.5" customHeight="1" x14ac:dyDescent="0.25">
      <c r="A23" s="13" t="s">
        <v>44</v>
      </c>
      <c r="B23" s="14" t="s">
        <v>45</v>
      </c>
      <c r="C23" s="14" t="s">
        <v>46</v>
      </c>
      <c r="D23" s="15">
        <f>SUM(E23:F23)</f>
        <v>493609</v>
      </c>
      <c r="E23" s="15">
        <v>14809</v>
      </c>
      <c r="F23" s="15">
        <v>478800</v>
      </c>
      <c r="G23" s="15">
        <f>SUM(H23:I23)</f>
        <v>0</v>
      </c>
      <c r="H23" s="15">
        <v>0</v>
      </c>
      <c r="I23" s="16">
        <v>0</v>
      </c>
    </row>
    <row r="24" spans="1:9" ht="63.75" x14ac:dyDescent="0.25">
      <c r="A24" s="13" t="s">
        <v>47</v>
      </c>
      <c r="B24" s="14" t="s">
        <v>48</v>
      </c>
      <c r="C24" s="14" t="s">
        <v>49</v>
      </c>
      <c r="D24" s="15">
        <f t="shared" ref="D24:D25" si="10">SUM(E24:F24)</f>
        <v>4766392</v>
      </c>
      <c r="E24" s="15">
        <v>142992</v>
      </c>
      <c r="F24" s="15">
        <v>4623400</v>
      </c>
      <c r="G24" s="15">
        <f t="shared" ref="G24:G25" si="11">SUM(H24:I24)</f>
        <v>0</v>
      </c>
      <c r="H24" s="15">
        <v>0</v>
      </c>
      <c r="I24" s="16">
        <v>0</v>
      </c>
    </row>
    <row r="25" spans="1:9" ht="78.75" customHeight="1" x14ac:dyDescent="0.25">
      <c r="A25" s="13" t="s">
        <v>50</v>
      </c>
      <c r="B25" s="14" t="s">
        <v>48</v>
      </c>
      <c r="C25" s="14" t="s">
        <v>51</v>
      </c>
      <c r="D25" s="15">
        <f t="shared" si="10"/>
        <v>22547732</v>
      </c>
      <c r="E25" s="15">
        <v>676432</v>
      </c>
      <c r="F25" s="15">
        <v>21871300</v>
      </c>
      <c r="G25" s="15">
        <f t="shared" si="11"/>
        <v>0</v>
      </c>
      <c r="H25" s="15">
        <v>0</v>
      </c>
      <c r="I25" s="16">
        <v>0</v>
      </c>
    </row>
    <row r="26" spans="1:9" ht="25.5" x14ac:dyDescent="0.25">
      <c r="A26" s="10" t="s">
        <v>52</v>
      </c>
      <c r="B26" s="11"/>
      <c r="C26" s="11"/>
      <c r="D26" s="12">
        <f>SUM(D27:D31)</f>
        <v>106732112</v>
      </c>
      <c r="E26" s="12">
        <f t="shared" ref="E26:I26" si="12">SUM(E27:E31)</f>
        <v>14682512</v>
      </c>
      <c r="F26" s="12">
        <f t="shared" si="12"/>
        <v>92049600</v>
      </c>
      <c r="G26" s="12">
        <f t="shared" si="12"/>
        <v>43032301.640000001</v>
      </c>
      <c r="H26" s="12">
        <f t="shared" si="12"/>
        <v>6176601.0899999999</v>
      </c>
      <c r="I26" s="12">
        <f t="shared" si="12"/>
        <v>36855700.549999997</v>
      </c>
    </row>
    <row r="27" spans="1:9" ht="36.75" customHeight="1" x14ac:dyDescent="0.25">
      <c r="A27" s="13" t="s">
        <v>53</v>
      </c>
      <c r="B27" s="14" t="s">
        <v>54</v>
      </c>
      <c r="C27" s="14" t="s">
        <v>55</v>
      </c>
      <c r="D27" s="15">
        <f>SUM(E27:F27)</f>
        <v>250000</v>
      </c>
      <c r="E27" s="15">
        <v>250000</v>
      </c>
      <c r="F27" s="15">
        <v>0</v>
      </c>
      <c r="G27" s="15">
        <f>SUM(H27:I27)</f>
        <v>250000</v>
      </c>
      <c r="H27" s="15">
        <v>250000</v>
      </c>
      <c r="I27" s="16">
        <v>0</v>
      </c>
    </row>
    <row r="28" spans="1:9" ht="77.25" customHeight="1" x14ac:dyDescent="0.25">
      <c r="A28" s="13" t="s">
        <v>56</v>
      </c>
      <c r="B28" s="14" t="s">
        <v>54</v>
      </c>
      <c r="C28" s="14" t="s">
        <v>57</v>
      </c>
      <c r="D28" s="15">
        <f t="shared" ref="D28:D31" si="13">SUM(E28:F28)</f>
        <v>335700</v>
      </c>
      <c r="E28" s="15">
        <v>0</v>
      </c>
      <c r="F28" s="15">
        <v>335700</v>
      </c>
      <c r="G28" s="15">
        <f t="shared" ref="G28:G31" si="14">SUM(H28:I28)</f>
        <v>335700</v>
      </c>
      <c r="H28" s="15">
        <v>0</v>
      </c>
      <c r="I28" s="16">
        <v>335700</v>
      </c>
    </row>
    <row r="29" spans="1:9" ht="57" customHeight="1" x14ac:dyDescent="0.25">
      <c r="A29" s="13" t="s">
        <v>58</v>
      </c>
      <c r="B29" s="14" t="s">
        <v>41</v>
      </c>
      <c r="C29" s="14" t="s">
        <v>59</v>
      </c>
      <c r="D29" s="15">
        <f t="shared" si="13"/>
        <v>11596000</v>
      </c>
      <c r="E29" s="15">
        <v>11596000</v>
      </c>
      <c r="F29" s="15">
        <v>0</v>
      </c>
      <c r="G29" s="15">
        <f t="shared" si="14"/>
        <v>4797117.0999999996</v>
      </c>
      <c r="H29" s="15">
        <v>4797117.0999999996</v>
      </c>
      <c r="I29" s="16">
        <v>0</v>
      </c>
    </row>
    <row r="30" spans="1:9" ht="41.25" customHeight="1" x14ac:dyDescent="0.25">
      <c r="A30" s="13" t="s">
        <v>60</v>
      </c>
      <c r="B30" s="14" t="s">
        <v>41</v>
      </c>
      <c r="C30" s="14" t="s">
        <v>61</v>
      </c>
      <c r="D30" s="15">
        <f t="shared" si="13"/>
        <v>69256700</v>
      </c>
      <c r="E30" s="15">
        <v>2077700</v>
      </c>
      <c r="F30" s="15">
        <v>67179000</v>
      </c>
      <c r="G30" s="15">
        <f t="shared" si="14"/>
        <v>37649484.539999999</v>
      </c>
      <c r="H30" s="15">
        <v>1129483.99</v>
      </c>
      <c r="I30" s="16">
        <v>36520000.549999997</v>
      </c>
    </row>
    <row r="31" spans="1:9" ht="63.75" x14ac:dyDescent="0.25">
      <c r="A31" s="13" t="s">
        <v>62</v>
      </c>
      <c r="B31" s="14" t="s">
        <v>41</v>
      </c>
      <c r="C31" s="14" t="s">
        <v>63</v>
      </c>
      <c r="D31" s="15">
        <f t="shared" si="13"/>
        <v>25293712</v>
      </c>
      <c r="E31" s="15">
        <v>758812</v>
      </c>
      <c r="F31" s="15">
        <v>24534900</v>
      </c>
      <c r="G31" s="15">
        <f t="shared" si="14"/>
        <v>0</v>
      </c>
      <c r="H31" s="15">
        <v>0</v>
      </c>
      <c r="I31" s="16">
        <v>0</v>
      </c>
    </row>
    <row r="32" spans="1:9" ht="25.5" x14ac:dyDescent="0.25">
      <c r="A32" s="10" t="s">
        <v>64</v>
      </c>
      <c r="B32" s="11"/>
      <c r="C32" s="11"/>
      <c r="D32" s="12">
        <f>SUM(D33:D34)</f>
        <v>19779200</v>
      </c>
      <c r="E32" s="12">
        <f t="shared" ref="E32:I32" si="15">SUM(E33:E34)</f>
        <v>19779200</v>
      </c>
      <c r="F32" s="12">
        <f t="shared" si="15"/>
        <v>0</v>
      </c>
      <c r="G32" s="12">
        <f t="shared" si="15"/>
        <v>9653030</v>
      </c>
      <c r="H32" s="12">
        <f t="shared" si="15"/>
        <v>9653030</v>
      </c>
      <c r="I32" s="12">
        <f t="shared" si="15"/>
        <v>0</v>
      </c>
    </row>
    <row r="33" spans="1:9" ht="38.25" x14ac:dyDescent="0.25">
      <c r="A33" s="13" t="s">
        <v>21</v>
      </c>
      <c r="B33" s="14" t="s">
        <v>54</v>
      </c>
      <c r="C33" s="14" t="s">
        <v>65</v>
      </c>
      <c r="D33" s="15">
        <f>SUM(E33:F33)</f>
        <v>18579200</v>
      </c>
      <c r="E33" s="15">
        <v>18579200</v>
      </c>
      <c r="F33" s="15">
        <v>0</v>
      </c>
      <c r="G33" s="15">
        <f>SUM(H33:I33)</f>
        <v>9326100</v>
      </c>
      <c r="H33" s="15">
        <v>9326100</v>
      </c>
      <c r="I33" s="16">
        <v>0</v>
      </c>
    </row>
    <row r="34" spans="1:9" ht="25.5" x14ac:dyDescent="0.25">
      <c r="A34" s="13" t="s">
        <v>66</v>
      </c>
      <c r="B34" s="14" t="s">
        <v>54</v>
      </c>
      <c r="C34" s="14" t="s">
        <v>67</v>
      </c>
      <c r="D34" s="15">
        <f>SUM(E34:F34)</f>
        <v>1200000</v>
      </c>
      <c r="E34" s="15">
        <v>1200000</v>
      </c>
      <c r="F34" s="15">
        <v>0</v>
      </c>
      <c r="G34" s="15">
        <f>SUM(H34:I34)</f>
        <v>326930</v>
      </c>
      <c r="H34" s="15">
        <v>326930</v>
      </c>
      <c r="I34" s="16">
        <v>0</v>
      </c>
    </row>
    <row r="35" spans="1:9" ht="25.5" x14ac:dyDescent="0.25">
      <c r="A35" s="10" t="s">
        <v>68</v>
      </c>
      <c r="B35" s="11"/>
      <c r="C35" s="11"/>
      <c r="D35" s="12">
        <f>SUM(D36:D37)</f>
        <v>9353796</v>
      </c>
      <c r="E35" s="12">
        <f t="shared" ref="E35:I35" si="16">SUM(E36:E37)</f>
        <v>1005896</v>
      </c>
      <c r="F35" s="12">
        <f t="shared" si="16"/>
        <v>8347900</v>
      </c>
      <c r="G35" s="12">
        <f t="shared" si="16"/>
        <v>8633196</v>
      </c>
      <c r="H35" s="12">
        <f t="shared" si="16"/>
        <v>883394.29</v>
      </c>
      <c r="I35" s="12">
        <f t="shared" si="16"/>
        <v>7749801.71</v>
      </c>
    </row>
    <row r="36" spans="1:9" ht="38.25" x14ac:dyDescent="0.25">
      <c r="A36" s="13" t="s">
        <v>69</v>
      </c>
      <c r="B36" s="14" t="s">
        <v>70</v>
      </c>
      <c r="C36" s="14" t="s">
        <v>71</v>
      </c>
      <c r="D36" s="15">
        <f>SUM(E36:F36)</f>
        <v>5180600</v>
      </c>
      <c r="E36" s="15">
        <v>880700</v>
      </c>
      <c r="F36" s="15">
        <v>4299900</v>
      </c>
      <c r="G36" s="15">
        <f>SUM(H36:I36)</f>
        <v>4460000</v>
      </c>
      <c r="H36" s="15">
        <v>758198.29</v>
      </c>
      <c r="I36" s="16">
        <v>3701801.71</v>
      </c>
    </row>
    <row r="37" spans="1:9" ht="124.5" customHeight="1" x14ac:dyDescent="0.25">
      <c r="A37" s="13" t="s">
        <v>72</v>
      </c>
      <c r="B37" s="14" t="s">
        <v>70</v>
      </c>
      <c r="C37" s="14" t="s">
        <v>73</v>
      </c>
      <c r="D37" s="15">
        <f>SUM(E37:F37)</f>
        <v>4173196</v>
      </c>
      <c r="E37" s="15">
        <v>125196</v>
      </c>
      <c r="F37" s="15">
        <v>4048000</v>
      </c>
      <c r="G37" s="15">
        <f>SUM(H37:I37)</f>
        <v>4173196</v>
      </c>
      <c r="H37" s="15">
        <v>125196</v>
      </c>
      <c r="I37" s="16">
        <v>4048000</v>
      </c>
    </row>
    <row r="38" spans="1:9" x14ac:dyDescent="0.25">
      <c r="A38" s="7" t="s">
        <v>74</v>
      </c>
      <c r="B38" s="8"/>
      <c r="C38" s="8"/>
      <c r="D38" s="9">
        <f>D39+D43+D46</f>
        <v>1249193097.27</v>
      </c>
      <c r="E38" s="9">
        <f t="shared" ref="E38:I38" si="17">E39+E43+E46</f>
        <v>304282497.26999998</v>
      </c>
      <c r="F38" s="9">
        <f t="shared" si="17"/>
        <v>944910600</v>
      </c>
      <c r="G38" s="9">
        <f t="shared" si="17"/>
        <v>145168634.67000002</v>
      </c>
      <c r="H38" s="9">
        <f t="shared" si="17"/>
        <v>1892619.4500000002</v>
      </c>
      <c r="I38" s="9">
        <f t="shared" si="17"/>
        <v>143276015.22</v>
      </c>
    </row>
    <row r="39" spans="1:9" x14ac:dyDescent="0.25">
      <c r="A39" s="10" t="s">
        <v>75</v>
      </c>
      <c r="B39" s="11"/>
      <c r="C39" s="11"/>
      <c r="D39" s="12">
        <f>SUM(D40:D42)</f>
        <v>146409989.19</v>
      </c>
      <c r="E39" s="12">
        <f t="shared" ref="E39:I39" si="18">SUM(E40:E42)</f>
        <v>138705689.19</v>
      </c>
      <c r="F39" s="12">
        <f t="shared" si="18"/>
        <v>7704300</v>
      </c>
      <c r="G39" s="12">
        <f t="shared" si="18"/>
        <v>0</v>
      </c>
      <c r="H39" s="12">
        <f t="shared" si="18"/>
        <v>0</v>
      </c>
      <c r="I39" s="12">
        <f t="shared" si="18"/>
        <v>0</v>
      </c>
    </row>
    <row r="40" spans="1:9" ht="38.25" x14ac:dyDescent="0.25">
      <c r="A40" s="13" t="s">
        <v>76</v>
      </c>
      <c r="B40" s="14" t="s">
        <v>77</v>
      </c>
      <c r="C40" s="14" t="s">
        <v>78</v>
      </c>
      <c r="D40" s="15">
        <f>SUM(E40:F40)</f>
        <v>44301539</v>
      </c>
      <c r="E40" s="15">
        <v>44301539</v>
      </c>
      <c r="F40" s="15">
        <v>0</v>
      </c>
      <c r="G40" s="15">
        <f>SUM(H40:I40)</f>
        <v>0</v>
      </c>
      <c r="H40" s="15">
        <v>0</v>
      </c>
      <c r="I40" s="16">
        <v>0</v>
      </c>
    </row>
    <row r="41" spans="1:9" ht="38.25" x14ac:dyDescent="0.25">
      <c r="A41" s="13" t="s">
        <v>76</v>
      </c>
      <c r="B41" s="14" t="s">
        <v>22</v>
      </c>
      <c r="C41" s="14" t="s">
        <v>78</v>
      </c>
      <c r="D41" s="15">
        <f t="shared" ref="D41:D42" si="19">SUM(E41:F41)</f>
        <v>3620590.8</v>
      </c>
      <c r="E41" s="15">
        <v>3620590.8</v>
      </c>
      <c r="F41" s="15">
        <v>0</v>
      </c>
      <c r="G41" s="15">
        <f t="shared" ref="G41:G42" si="20">SUM(H41:I41)</f>
        <v>0</v>
      </c>
      <c r="H41" s="15">
        <v>0</v>
      </c>
      <c r="I41" s="16">
        <v>0</v>
      </c>
    </row>
    <row r="42" spans="1:9" ht="38.25" customHeight="1" x14ac:dyDescent="0.25">
      <c r="A42" s="13" t="s">
        <v>79</v>
      </c>
      <c r="B42" s="14" t="s">
        <v>22</v>
      </c>
      <c r="C42" s="14" t="s">
        <v>80</v>
      </c>
      <c r="D42" s="15">
        <f t="shared" si="19"/>
        <v>98487859.390000001</v>
      </c>
      <c r="E42" s="15">
        <v>90783559.390000001</v>
      </c>
      <c r="F42" s="15">
        <v>7704300</v>
      </c>
      <c r="G42" s="15">
        <f t="shared" si="20"/>
        <v>0</v>
      </c>
      <c r="H42" s="15">
        <v>0</v>
      </c>
      <c r="I42" s="16">
        <v>0</v>
      </c>
    </row>
    <row r="43" spans="1:9" ht="38.25" x14ac:dyDescent="0.25">
      <c r="A43" s="10" t="s">
        <v>81</v>
      </c>
      <c r="B43" s="11"/>
      <c r="C43" s="11"/>
      <c r="D43" s="12">
        <f>SUM(D44:D45)</f>
        <v>451957408.08000004</v>
      </c>
      <c r="E43" s="12">
        <f t="shared" ref="E43:I43" si="21">SUM(E44:E45)</f>
        <v>49057308.079999998</v>
      </c>
      <c r="F43" s="12">
        <f t="shared" si="21"/>
        <v>402900100</v>
      </c>
      <c r="G43" s="12">
        <f t="shared" si="21"/>
        <v>135702939.67000002</v>
      </c>
      <c r="H43" s="12">
        <f t="shared" si="21"/>
        <v>1608739.3900000001</v>
      </c>
      <c r="I43" s="12">
        <f t="shared" si="21"/>
        <v>134094200.28</v>
      </c>
    </row>
    <row r="44" spans="1:9" ht="77.25" customHeight="1" x14ac:dyDescent="0.25">
      <c r="A44" s="13" t="s">
        <v>82</v>
      </c>
      <c r="B44" s="14" t="s">
        <v>77</v>
      </c>
      <c r="C44" s="14" t="s">
        <v>83</v>
      </c>
      <c r="D44" s="15">
        <v>166170808.08000001</v>
      </c>
      <c r="E44" s="15">
        <v>1661708.08</v>
      </c>
      <c r="F44" s="15">
        <v>164509100</v>
      </c>
      <c r="G44" s="15">
        <v>134087784.73</v>
      </c>
      <c r="H44" s="15">
        <v>1340877.8500000001</v>
      </c>
      <c r="I44" s="16">
        <v>132746906.88</v>
      </c>
    </row>
    <row r="45" spans="1:9" ht="38.25" x14ac:dyDescent="0.25">
      <c r="A45" s="13" t="s">
        <v>84</v>
      </c>
      <c r="B45" s="14" t="s">
        <v>77</v>
      </c>
      <c r="C45" s="14" t="s">
        <v>85</v>
      </c>
      <c r="D45" s="15">
        <f>SUM(E45:F45)</f>
        <v>285786600</v>
      </c>
      <c r="E45" s="15">
        <v>47395600</v>
      </c>
      <c r="F45" s="15">
        <v>238391000</v>
      </c>
      <c r="G45" s="15">
        <f>SUM(H45:I45)</f>
        <v>1615154.94</v>
      </c>
      <c r="H45" s="15">
        <v>267861.53999999998</v>
      </c>
      <c r="I45" s="16">
        <v>1347293.4</v>
      </c>
    </row>
    <row r="46" spans="1:9" ht="25.5" x14ac:dyDescent="0.25">
      <c r="A46" s="10" t="s">
        <v>86</v>
      </c>
      <c r="B46" s="11"/>
      <c r="C46" s="11"/>
      <c r="D46" s="12">
        <f>SUM(D47:D48)</f>
        <v>650825700</v>
      </c>
      <c r="E46" s="12">
        <f t="shared" ref="E46:I46" si="22">SUM(E47:E48)</f>
        <v>116519500</v>
      </c>
      <c r="F46" s="12">
        <f t="shared" si="22"/>
        <v>534306200</v>
      </c>
      <c r="G46" s="12">
        <f t="shared" si="22"/>
        <v>9465695</v>
      </c>
      <c r="H46" s="12">
        <f t="shared" si="22"/>
        <v>283880.06</v>
      </c>
      <c r="I46" s="12">
        <f t="shared" si="22"/>
        <v>9181814.9399999995</v>
      </c>
    </row>
    <row r="47" spans="1:9" ht="36.75" customHeight="1" x14ac:dyDescent="0.25">
      <c r="A47" s="13" t="s">
        <v>87</v>
      </c>
      <c r="B47" s="14" t="s">
        <v>88</v>
      </c>
      <c r="C47" s="14" t="s">
        <v>89</v>
      </c>
      <c r="D47" s="15">
        <f>SUM(E47:F47)</f>
        <v>550825700</v>
      </c>
      <c r="E47" s="15">
        <v>16519500</v>
      </c>
      <c r="F47" s="15">
        <v>534306200</v>
      </c>
      <c r="G47" s="15">
        <f>SUM(H47:I47)</f>
        <v>9465695</v>
      </c>
      <c r="H47" s="15">
        <v>283880.06</v>
      </c>
      <c r="I47" s="16">
        <v>9181814.9399999995</v>
      </c>
    </row>
    <row r="48" spans="1:9" ht="48" customHeight="1" x14ac:dyDescent="0.25">
      <c r="A48" s="13" t="s">
        <v>90</v>
      </c>
      <c r="B48" s="14" t="s">
        <v>88</v>
      </c>
      <c r="C48" s="14" t="s">
        <v>91</v>
      </c>
      <c r="D48" s="15">
        <f>SUM(E48:F48)</f>
        <v>100000000</v>
      </c>
      <c r="E48" s="15">
        <v>100000000</v>
      </c>
      <c r="F48" s="15">
        <v>0</v>
      </c>
      <c r="G48" s="15">
        <f>SUM(H48:I48)</f>
        <v>0</v>
      </c>
      <c r="H48" s="15">
        <v>0</v>
      </c>
      <c r="I48" s="16">
        <v>0</v>
      </c>
    </row>
    <row r="49" spans="1:9" x14ac:dyDescent="0.25">
      <c r="A49" s="7" t="s">
        <v>92</v>
      </c>
      <c r="B49" s="8"/>
      <c r="C49" s="8"/>
      <c r="D49" s="9">
        <f>D50+D54+D57+D62+D69+D72</f>
        <v>2171192036.5700002</v>
      </c>
      <c r="E49" s="9">
        <f t="shared" ref="E49:I49" si="23">E50+E54+E57+E62+E69+E72</f>
        <v>840142736.57000005</v>
      </c>
      <c r="F49" s="9">
        <f t="shared" si="23"/>
        <v>1331049300</v>
      </c>
      <c r="G49" s="9">
        <f t="shared" si="23"/>
        <v>249084665.59</v>
      </c>
      <c r="H49" s="9">
        <f t="shared" si="23"/>
        <v>112791152.09999999</v>
      </c>
      <c r="I49" s="9">
        <f t="shared" si="23"/>
        <v>136293513.49000001</v>
      </c>
    </row>
    <row r="50" spans="1:9" ht="25.5" x14ac:dyDescent="0.25">
      <c r="A50" s="10" t="s">
        <v>93</v>
      </c>
      <c r="B50" s="11"/>
      <c r="C50" s="11"/>
      <c r="D50" s="12">
        <f>SUM(D51:D53)</f>
        <v>50343300</v>
      </c>
      <c r="E50" s="12">
        <f t="shared" ref="E50:I50" si="24">SUM(E51:E53)</f>
        <v>30242100</v>
      </c>
      <c r="F50" s="12">
        <f t="shared" si="24"/>
        <v>20101200</v>
      </c>
      <c r="G50" s="12">
        <f t="shared" si="24"/>
        <v>13089525</v>
      </c>
      <c r="H50" s="12">
        <f t="shared" si="24"/>
        <v>8182546.25</v>
      </c>
      <c r="I50" s="12">
        <f t="shared" si="24"/>
        <v>4906978.75</v>
      </c>
    </row>
    <row r="51" spans="1:9" ht="38.25" x14ac:dyDescent="0.25">
      <c r="A51" s="13" t="s">
        <v>21</v>
      </c>
      <c r="B51" s="14" t="s">
        <v>54</v>
      </c>
      <c r="C51" s="14" t="s">
        <v>94</v>
      </c>
      <c r="D51" s="15">
        <f>SUM(E51:F51)</f>
        <v>2514800</v>
      </c>
      <c r="E51" s="15">
        <v>2514800</v>
      </c>
      <c r="F51" s="15">
        <v>0</v>
      </c>
      <c r="G51" s="15">
        <f>SUM(H51:I51)</f>
        <v>1257400</v>
      </c>
      <c r="H51" s="15">
        <v>1257400</v>
      </c>
      <c r="I51" s="16">
        <v>0</v>
      </c>
    </row>
    <row r="52" spans="1:9" ht="77.25" customHeight="1" x14ac:dyDescent="0.25">
      <c r="A52" s="13" t="s">
        <v>95</v>
      </c>
      <c r="B52" s="14" t="s">
        <v>54</v>
      </c>
      <c r="C52" s="14" t="s">
        <v>96</v>
      </c>
      <c r="D52" s="15">
        <f t="shared" ref="D52:D53" si="25">SUM(E52:F52)</f>
        <v>500000</v>
      </c>
      <c r="E52" s="15">
        <v>500000</v>
      </c>
      <c r="F52" s="15">
        <v>0</v>
      </c>
      <c r="G52" s="15">
        <f t="shared" ref="G52:G53" si="26">SUM(H52:I52)</f>
        <v>0</v>
      </c>
      <c r="H52" s="15">
        <v>0</v>
      </c>
      <c r="I52" s="16">
        <v>0</v>
      </c>
    </row>
    <row r="53" spans="1:9" ht="38.25" x14ac:dyDescent="0.25">
      <c r="A53" s="13" t="s">
        <v>97</v>
      </c>
      <c r="B53" s="14" t="s">
        <v>54</v>
      </c>
      <c r="C53" s="14" t="s">
        <v>98</v>
      </c>
      <c r="D53" s="15">
        <f t="shared" si="25"/>
        <v>47328500</v>
      </c>
      <c r="E53" s="15">
        <v>27227300</v>
      </c>
      <c r="F53" s="15">
        <v>20101200</v>
      </c>
      <c r="G53" s="15">
        <f t="shared" si="26"/>
        <v>11832125</v>
      </c>
      <c r="H53" s="15">
        <v>6925146.25</v>
      </c>
      <c r="I53" s="16">
        <v>4906978.75</v>
      </c>
    </row>
    <row r="54" spans="1:9" ht="38.25" x14ac:dyDescent="0.25">
      <c r="A54" s="10" t="s">
        <v>99</v>
      </c>
      <c r="B54" s="11"/>
      <c r="C54" s="11"/>
      <c r="D54" s="12">
        <f>SUM(D55:D56)</f>
        <v>211369488</v>
      </c>
      <c r="E54" s="12">
        <f t="shared" ref="E54:I54" si="27">SUM(E55:E56)</f>
        <v>6341088</v>
      </c>
      <c r="F54" s="12">
        <f t="shared" si="27"/>
        <v>205028400</v>
      </c>
      <c r="G54" s="12">
        <f t="shared" si="27"/>
        <v>85300000</v>
      </c>
      <c r="H54" s="12">
        <f t="shared" si="27"/>
        <v>2559001</v>
      </c>
      <c r="I54" s="12">
        <f t="shared" si="27"/>
        <v>82740999</v>
      </c>
    </row>
    <row r="55" spans="1:9" ht="36" customHeight="1" x14ac:dyDescent="0.25">
      <c r="A55" s="13" t="s">
        <v>100</v>
      </c>
      <c r="B55" s="14" t="s">
        <v>54</v>
      </c>
      <c r="C55" s="14" t="s">
        <v>101</v>
      </c>
      <c r="D55" s="15">
        <f>SUM(E55:F55)</f>
        <v>104574540</v>
      </c>
      <c r="E55" s="15">
        <v>3137240</v>
      </c>
      <c r="F55" s="15">
        <v>101437300</v>
      </c>
      <c r="G55" s="15">
        <f>SUM(H55:I55)</f>
        <v>33300000</v>
      </c>
      <c r="H55" s="15">
        <v>999001.21</v>
      </c>
      <c r="I55" s="16">
        <v>32300998.789999999</v>
      </c>
    </row>
    <row r="56" spans="1:9" ht="76.5" customHeight="1" x14ac:dyDescent="0.25">
      <c r="A56" s="13" t="s">
        <v>102</v>
      </c>
      <c r="B56" s="14" t="s">
        <v>54</v>
      </c>
      <c r="C56" s="14" t="s">
        <v>103</v>
      </c>
      <c r="D56" s="15">
        <f>SUM(E56:F56)</f>
        <v>106794948</v>
      </c>
      <c r="E56" s="15">
        <v>3203848</v>
      </c>
      <c r="F56" s="15">
        <v>103591100</v>
      </c>
      <c r="G56" s="15">
        <f>SUM(H56:I56)</f>
        <v>52000000</v>
      </c>
      <c r="H56" s="15">
        <v>1559999.79</v>
      </c>
      <c r="I56" s="16">
        <v>50440000.210000001</v>
      </c>
    </row>
    <row r="57" spans="1:9" ht="30" customHeight="1" x14ac:dyDescent="0.25">
      <c r="A57" s="10" t="s">
        <v>104</v>
      </c>
      <c r="B57" s="11"/>
      <c r="C57" s="11"/>
      <c r="D57" s="12">
        <f>SUM(D58:D61)</f>
        <v>1602043310</v>
      </c>
      <c r="E57" s="12">
        <f t="shared" ref="E57:I57" si="28">SUM(E58:E61)</f>
        <v>601656110</v>
      </c>
      <c r="F57" s="12">
        <f t="shared" si="28"/>
        <v>1000387200</v>
      </c>
      <c r="G57" s="12">
        <f t="shared" si="28"/>
        <v>13846333.4</v>
      </c>
      <c r="H57" s="12">
        <f t="shared" si="28"/>
        <v>8310066.5600000005</v>
      </c>
      <c r="I57" s="12">
        <f t="shared" si="28"/>
        <v>5536266.8399999999</v>
      </c>
    </row>
    <row r="58" spans="1:9" ht="25.5" x14ac:dyDescent="0.25">
      <c r="A58" s="13" t="s">
        <v>105</v>
      </c>
      <c r="B58" s="14" t="s">
        <v>54</v>
      </c>
      <c r="C58" s="14" t="s">
        <v>106</v>
      </c>
      <c r="D58" s="15">
        <f>SUM(E58:F58)</f>
        <v>15000000</v>
      </c>
      <c r="E58" s="15">
        <v>15000000</v>
      </c>
      <c r="F58" s="15">
        <v>0</v>
      </c>
      <c r="G58" s="15">
        <f>SUM(H58:I58)</f>
        <v>0</v>
      </c>
      <c r="H58" s="15">
        <v>0</v>
      </c>
      <c r="I58" s="16">
        <v>0</v>
      </c>
    </row>
    <row r="59" spans="1:9" ht="38.25" x14ac:dyDescent="0.25">
      <c r="A59" s="13" t="s">
        <v>76</v>
      </c>
      <c r="B59" s="14" t="s">
        <v>77</v>
      </c>
      <c r="C59" s="14" t="s">
        <v>107</v>
      </c>
      <c r="D59" s="15">
        <f t="shared" ref="D59:D61" si="29">SUM(E59:F59)</f>
        <v>363704394.19</v>
      </c>
      <c r="E59" s="15">
        <v>363704394.19</v>
      </c>
      <c r="F59" s="15">
        <v>0</v>
      </c>
      <c r="G59" s="15">
        <f t="shared" ref="G59:G61" si="30">SUM(H59:I59)</f>
        <v>7229768.7300000004</v>
      </c>
      <c r="H59" s="15">
        <v>7229768.7300000004</v>
      </c>
      <c r="I59" s="16">
        <v>0</v>
      </c>
    </row>
    <row r="60" spans="1:9" ht="51" customHeight="1" x14ac:dyDescent="0.25">
      <c r="A60" s="13" t="s">
        <v>108</v>
      </c>
      <c r="B60" s="14" t="s">
        <v>54</v>
      </c>
      <c r="C60" s="14" t="s">
        <v>109</v>
      </c>
      <c r="D60" s="15">
        <f t="shared" si="29"/>
        <v>37023510</v>
      </c>
      <c r="E60" s="15">
        <v>1110710</v>
      </c>
      <c r="F60" s="15">
        <v>35912800</v>
      </c>
      <c r="G60" s="15">
        <f t="shared" si="30"/>
        <v>1000000</v>
      </c>
      <c r="H60" s="15">
        <v>30000.12</v>
      </c>
      <c r="I60" s="16">
        <v>969999.88</v>
      </c>
    </row>
    <row r="61" spans="1:9" ht="38.25" x14ac:dyDescent="0.25">
      <c r="A61" s="13" t="s">
        <v>110</v>
      </c>
      <c r="B61" s="14" t="s">
        <v>77</v>
      </c>
      <c r="C61" s="14" t="s">
        <v>111</v>
      </c>
      <c r="D61" s="15">
        <f t="shared" si="29"/>
        <v>1186315405.8099999</v>
      </c>
      <c r="E61" s="15">
        <v>221841005.81</v>
      </c>
      <c r="F61" s="15">
        <v>964474400</v>
      </c>
      <c r="G61" s="15">
        <f t="shared" si="30"/>
        <v>5616564.6699999999</v>
      </c>
      <c r="H61" s="15">
        <v>1050297.71</v>
      </c>
      <c r="I61" s="16">
        <v>4566266.96</v>
      </c>
    </row>
    <row r="62" spans="1:9" ht="51.75" customHeight="1" x14ac:dyDescent="0.25">
      <c r="A62" s="10" t="s">
        <v>112</v>
      </c>
      <c r="B62" s="11"/>
      <c r="C62" s="11"/>
      <c r="D62" s="12">
        <f>SUM(D63:D68)</f>
        <v>101934300</v>
      </c>
      <c r="E62" s="12">
        <f t="shared" ref="E62:I62" si="31">SUM(E63:E68)</f>
        <v>101934300</v>
      </c>
      <c r="F62" s="12">
        <f t="shared" si="31"/>
        <v>0</v>
      </c>
      <c r="G62" s="12">
        <f t="shared" si="31"/>
        <v>33600319</v>
      </c>
      <c r="H62" s="12">
        <f t="shared" si="31"/>
        <v>33600319</v>
      </c>
      <c r="I62" s="12">
        <f t="shared" si="31"/>
        <v>0</v>
      </c>
    </row>
    <row r="63" spans="1:9" ht="48.75" customHeight="1" x14ac:dyDescent="0.25">
      <c r="A63" s="13" t="s">
        <v>113</v>
      </c>
      <c r="B63" s="14" t="s">
        <v>54</v>
      </c>
      <c r="C63" s="14" t="s">
        <v>114</v>
      </c>
      <c r="D63" s="15">
        <f>SUM(E63:F63)</f>
        <v>300000</v>
      </c>
      <c r="E63" s="15">
        <v>300000</v>
      </c>
      <c r="F63" s="15">
        <v>0</v>
      </c>
      <c r="G63" s="15">
        <f>SUM(H63:I63)</f>
        <v>120000</v>
      </c>
      <c r="H63" s="15">
        <v>120000</v>
      </c>
      <c r="I63" s="16">
        <v>0</v>
      </c>
    </row>
    <row r="64" spans="1:9" ht="24.75" customHeight="1" x14ac:dyDescent="0.25">
      <c r="A64" s="13" t="s">
        <v>115</v>
      </c>
      <c r="B64" s="14" t="s">
        <v>54</v>
      </c>
      <c r="C64" s="14" t="s">
        <v>116</v>
      </c>
      <c r="D64" s="15">
        <f t="shared" ref="D64:D68" si="32">SUM(E64:F64)</f>
        <v>300000</v>
      </c>
      <c r="E64" s="15">
        <v>300000</v>
      </c>
      <c r="F64" s="15">
        <v>0</v>
      </c>
      <c r="G64" s="15">
        <f t="shared" ref="G64:G68" si="33">SUM(H64:I64)</f>
        <v>100000</v>
      </c>
      <c r="H64" s="15">
        <v>100000</v>
      </c>
      <c r="I64" s="16">
        <v>0</v>
      </c>
    </row>
    <row r="65" spans="1:9" ht="50.25" customHeight="1" x14ac:dyDescent="0.25">
      <c r="A65" s="13" t="s">
        <v>117</v>
      </c>
      <c r="B65" s="14" t="s">
        <v>54</v>
      </c>
      <c r="C65" s="14" t="s">
        <v>118</v>
      </c>
      <c r="D65" s="15">
        <f t="shared" si="32"/>
        <v>61318300</v>
      </c>
      <c r="E65" s="15">
        <v>61318300</v>
      </c>
      <c r="F65" s="15">
        <v>0</v>
      </c>
      <c r="G65" s="15">
        <f t="shared" si="33"/>
        <v>20766190</v>
      </c>
      <c r="H65" s="15">
        <v>20766190</v>
      </c>
      <c r="I65" s="16">
        <v>0</v>
      </c>
    </row>
    <row r="66" spans="1:9" ht="25.5" x14ac:dyDescent="0.25">
      <c r="A66" s="13" t="s">
        <v>119</v>
      </c>
      <c r="B66" s="14" t="s">
        <v>54</v>
      </c>
      <c r="C66" s="14" t="s">
        <v>120</v>
      </c>
      <c r="D66" s="15">
        <f t="shared" si="32"/>
        <v>1800000</v>
      </c>
      <c r="E66" s="15">
        <v>1800000</v>
      </c>
      <c r="F66" s="15">
        <v>0</v>
      </c>
      <c r="G66" s="15">
        <f t="shared" si="33"/>
        <v>1800000</v>
      </c>
      <c r="H66" s="15">
        <v>1800000</v>
      </c>
      <c r="I66" s="16">
        <v>0</v>
      </c>
    </row>
    <row r="67" spans="1:9" ht="63.75" x14ac:dyDescent="0.25">
      <c r="A67" s="13" t="s">
        <v>121</v>
      </c>
      <c r="B67" s="14" t="s">
        <v>54</v>
      </c>
      <c r="C67" s="14" t="s">
        <v>122</v>
      </c>
      <c r="D67" s="15">
        <f t="shared" si="32"/>
        <v>13200000</v>
      </c>
      <c r="E67" s="15">
        <v>13200000</v>
      </c>
      <c r="F67" s="15">
        <v>0</v>
      </c>
      <c r="G67" s="15">
        <f t="shared" si="33"/>
        <v>0</v>
      </c>
      <c r="H67" s="15">
        <v>0</v>
      </c>
      <c r="I67" s="16">
        <v>0</v>
      </c>
    </row>
    <row r="68" spans="1:9" ht="38.25" x14ac:dyDescent="0.25">
      <c r="A68" s="13" t="s">
        <v>123</v>
      </c>
      <c r="B68" s="14" t="s">
        <v>54</v>
      </c>
      <c r="C68" s="14" t="s">
        <v>124</v>
      </c>
      <c r="D68" s="15">
        <f t="shared" si="32"/>
        <v>25016000</v>
      </c>
      <c r="E68" s="15">
        <v>25016000</v>
      </c>
      <c r="F68" s="15">
        <v>0</v>
      </c>
      <c r="G68" s="15">
        <f t="shared" si="33"/>
        <v>10814129</v>
      </c>
      <c r="H68" s="15">
        <v>10814129</v>
      </c>
      <c r="I68" s="16">
        <v>0</v>
      </c>
    </row>
    <row r="69" spans="1:9" ht="25.5" x14ac:dyDescent="0.25">
      <c r="A69" s="10" t="s">
        <v>125</v>
      </c>
      <c r="B69" s="11"/>
      <c r="C69" s="11"/>
      <c r="D69" s="12">
        <f>SUM(D70:D71)</f>
        <v>97841185</v>
      </c>
      <c r="E69" s="12">
        <f t="shared" ref="E69:I69" si="34">SUM(E70:E71)</f>
        <v>37084085</v>
      </c>
      <c r="F69" s="12">
        <f t="shared" si="34"/>
        <v>60757100</v>
      </c>
      <c r="G69" s="12">
        <f t="shared" si="34"/>
        <v>0</v>
      </c>
      <c r="H69" s="12">
        <f t="shared" si="34"/>
        <v>0</v>
      </c>
      <c r="I69" s="12">
        <f t="shared" si="34"/>
        <v>0</v>
      </c>
    </row>
    <row r="70" spans="1:9" ht="36" customHeight="1" x14ac:dyDescent="0.25">
      <c r="A70" s="13" t="s">
        <v>126</v>
      </c>
      <c r="B70" s="14" t="s">
        <v>54</v>
      </c>
      <c r="C70" s="14" t="s">
        <v>127</v>
      </c>
      <c r="D70" s="15">
        <f>SUM(E70:F70)</f>
        <v>35205000</v>
      </c>
      <c r="E70" s="15">
        <v>35205000</v>
      </c>
      <c r="F70" s="15">
        <v>0</v>
      </c>
      <c r="G70" s="15">
        <f>SUM(H70:I70)</f>
        <v>0</v>
      </c>
      <c r="H70" s="15">
        <v>0</v>
      </c>
      <c r="I70" s="16">
        <v>0</v>
      </c>
    </row>
    <row r="71" spans="1:9" ht="73.5" customHeight="1" x14ac:dyDescent="0.25">
      <c r="A71" s="13" t="s">
        <v>128</v>
      </c>
      <c r="B71" s="14" t="s">
        <v>54</v>
      </c>
      <c r="C71" s="14" t="s">
        <v>129</v>
      </c>
      <c r="D71" s="15">
        <f>SUM(E71:F71)</f>
        <v>62636185</v>
      </c>
      <c r="E71" s="15">
        <v>1879085</v>
      </c>
      <c r="F71" s="15">
        <v>60757100</v>
      </c>
      <c r="G71" s="15">
        <v>0</v>
      </c>
      <c r="H71" s="15">
        <v>0</v>
      </c>
      <c r="I71" s="16">
        <v>0</v>
      </c>
    </row>
    <row r="72" spans="1:9" ht="51" x14ac:dyDescent="0.25">
      <c r="A72" s="10" t="s">
        <v>130</v>
      </c>
      <c r="B72" s="11"/>
      <c r="C72" s="11"/>
      <c r="D72" s="12">
        <f>SUM(D73:D75)</f>
        <v>107660453.56999999</v>
      </c>
      <c r="E72" s="12">
        <f t="shared" ref="E72:I72" si="35">SUM(E73:E75)</f>
        <v>62885053.57</v>
      </c>
      <c r="F72" s="12">
        <f t="shared" si="35"/>
        <v>44775400</v>
      </c>
      <c r="G72" s="12">
        <f t="shared" si="35"/>
        <v>103248488.19</v>
      </c>
      <c r="H72" s="12">
        <f t="shared" si="35"/>
        <v>60139219.289999999</v>
      </c>
      <c r="I72" s="12">
        <f t="shared" si="35"/>
        <v>43109268.899999999</v>
      </c>
    </row>
    <row r="73" spans="1:9" ht="38.25" x14ac:dyDescent="0.25">
      <c r="A73" s="13" t="s">
        <v>76</v>
      </c>
      <c r="B73" s="14" t="s">
        <v>77</v>
      </c>
      <c r="C73" s="14" t="s">
        <v>131</v>
      </c>
      <c r="D73" s="24">
        <f>SUM(E73:F73)</f>
        <v>613853.56999999995</v>
      </c>
      <c r="E73" s="24">
        <v>613853.56999999995</v>
      </c>
      <c r="F73" s="24">
        <v>0</v>
      </c>
      <c r="G73" s="24">
        <f>SUM(H73:I73)</f>
        <v>613853.56999999995</v>
      </c>
      <c r="H73" s="24">
        <v>613853.56999999995</v>
      </c>
      <c r="I73" s="25">
        <v>0</v>
      </c>
    </row>
    <row r="74" spans="1:9" ht="66.75" customHeight="1" x14ac:dyDescent="0.25">
      <c r="A74" s="13" t="s">
        <v>132</v>
      </c>
      <c r="B74" s="14" t="s">
        <v>54</v>
      </c>
      <c r="C74" s="14" t="s">
        <v>133</v>
      </c>
      <c r="D74" s="24">
        <f t="shared" ref="D74:D75" si="36">SUM(E74:F74)</f>
        <v>7500000</v>
      </c>
      <c r="E74" s="24">
        <v>317300</v>
      </c>
      <c r="F74" s="24">
        <v>7182700</v>
      </c>
      <c r="G74" s="24">
        <f t="shared" ref="G74:G75" si="37">SUM(H74:I74)</f>
        <v>7500000</v>
      </c>
      <c r="H74" s="24">
        <v>317300</v>
      </c>
      <c r="I74" s="25">
        <v>7182700</v>
      </c>
    </row>
    <row r="75" spans="1:9" ht="62.25" customHeight="1" x14ac:dyDescent="0.25">
      <c r="A75" s="13" t="s">
        <v>134</v>
      </c>
      <c r="B75" s="14" t="s">
        <v>54</v>
      </c>
      <c r="C75" s="14" t="s">
        <v>135</v>
      </c>
      <c r="D75" s="24">
        <f t="shared" si="36"/>
        <v>99546600</v>
      </c>
      <c r="E75" s="24">
        <v>61953900</v>
      </c>
      <c r="F75" s="24">
        <v>37592700</v>
      </c>
      <c r="G75" s="24">
        <f t="shared" si="37"/>
        <v>95134634.620000005</v>
      </c>
      <c r="H75" s="24">
        <v>59208065.719999999</v>
      </c>
      <c r="I75" s="25">
        <v>35926568.899999999</v>
      </c>
    </row>
    <row r="76" spans="1:9" x14ac:dyDescent="0.25">
      <c r="A76" s="7" t="s">
        <v>136</v>
      </c>
      <c r="B76" s="8"/>
      <c r="C76" s="8"/>
      <c r="D76" s="9">
        <f>D77+D83</f>
        <v>82925700</v>
      </c>
      <c r="E76" s="9">
        <f t="shared" ref="E76:I76" si="38">E77+E83</f>
        <v>5618500</v>
      </c>
      <c r="F76" s="9">
        <f t="shared" si="38"/>
        <v>77307200</v>
      </c>
      <c r="G76" s="9">
        <f t="shared" si="38"/>
        <v>21318089.149999999</v>
      </c>
      <c r="H76" s="9">
        <f t="shared" si="38"/>
        <v>1530627.17</v>
      </c>
      <c r="I76" s="9">
        <f t="shared" si="38"/>
        <v>19787461.979999997</v>
      </c>
    </row>
    <row r="77" spans="1:9" ht="25.5" x14ac:dyDescent="0.25">
      <c r="A77" s="10" t="s">
        <v>137</v>
      </c>
      <c r="B77" s="11"/>
      <c r="C77" s="11"/>
      <c r="D77" s="12">
        <f>SUM(D78:D82)</f>
        <v>80623200</v>
      </c>
      <c r="E77" s="12">
        <f t="shared" ref="E77:I77" si="39">SUM(E78:E82)</f>
        <v>4866000</v>
      </c>
      <c r="F77" s="12">
        <f t="shared" si="39"/>
        <v>75757200</v>
      </c>
      <c r="G77" s="12">
        <f t="shared" si="39"/>
        <v>20186961.149999999</v>
      </c>
      <c r="H77" s="12">
        <f t="shared" si="39"/>
        <v>977277.12</v>
      </c>
      <c r="I77" s="12">
        <f t="shared" si="39"/>
        <v>19209684.029999997</v>
      </c>
    </row>
    <row r="78" spans="1:9" ht="102.75" customHeight="1" x14ac:dyDescent="0.25">
      <c r="A78" s="13" t="s">
        <v>138</v>
      </c>
      <c r="B78" s="14" t="s">
        <v>139</v>
      </c>
      <c r="C78" s="14" t="s">
        <v>140</v>
      </c>
      <c r="D78" s="15">
        <f>SUM(E78:F78)</f>
        <v>31000000</v>
      </c>
      <c r="E78" s="15">
        <v>930000</v>
      </c>
      <c r="F78" s="15">
        <v>30070000</v>
      </c>
      <c r="G78" s="15">
        <f>SUM(H78:I78)</f>
        <v>1603359.78</v>
      </c>
      <c r="H78" s="15">
        <v>48100.79</v>
      </c>
      <c r="I78" s="16">
        <v>1555258.99</v>
      </c>
    </row>
    <row r="79" spans="1:9" ht="38.25" x14ac:dyDescent="0.25">
      <c r="A79" s="13" t="s">
        <v>141</v>
      </c>
      <c r="B79" s="14" t="s">
        <v>139</v>
      </c>
      <c r="C79" s="14" t="s">
        <v>142</v>
      </c>
      <c r="D79" s="15">
        <f t="shared" ref="D79:D82" si="40">SUM(E79:F79)</f>
        <v>4031800</v>
      </c>
      <c r="E79" s="15">
        <v>685400</v>
      </c>
      <c r="F79" s="15">
        <v>3346400</v>
      </c>
      <c r="G79" s="15">
        <f t="shared" ref="G79:G82" si="41">SUM(H79:I79)</f>
        <v>0</v>
      </c>
      <c r="H79" s="15">
        <v>0</v>
      </c>
      <c r="I79" s="16">
        <v>0</v>
      </c>
    </row>
    <row r="80" spans="1:9" ht="38.25" x14ac:dyDescent="0.25">
      <c r="A80" s="13" t="s">
        <v>143</v>
      </c>
      <c r="B80" s="14" t="s">
        <v>139</v>
      </c>
      <c r="C80" s="14" t="s">
        <v>144</v>
      </c>
      <c r="D80" s="15">
        <f t="shared" si="40"/>
        <v>9900000</v>
      </c>
      <c r="E80" s="15">
        <v>1683000</v>
      </c>
      <c r="F80" s="15">
        <v>8217000</v>
      </c>
      <c r="G80" s="15">
        <f t="shared" si="41"/>
        <v>0</v>
      </c>
      <c r="H80" s="15">
        <v>0</v>
      </c>
      <c r="I80" s="16">
        <v>0</v>
      </c>
    </row>
    <row r="81" spans="1:9" ht="25.5" x14ac:dyDescent="0.25">
      <c r="A81" s="13" t="s">
        <v>145</v>
      </c>
      <c r="B81" s="14" t="s">
        <v>139</v>
      </c>
      <c r="C81" s="14" t="s">
        <v>146</v>
      </c>
      <c r="D81" s="15">
        <f t="shared" si="40"/>
        <v>10849300</v>
      </c>
      <c r="E81" s="15">
        <v>325500</v>
      </c>
      <c r="F81" s="15">
        <v>10523800</v>
      </c>
      <c r="G81" s="15">
        <f t="shared" si="41"/>
        <v>0</v>
      </c>
      <c r="H81" s="15">
        <v>0</v>
      </c>
      <c r="I81" s="16">
        <v>0</v>
      </c>
    </row>
    <row r="82" spans="1:9" ht="25.5" x14ac:dyDescent="0.25">
      <c r="A82" s="13" t="s">
        <v>147</v>
      </c>
      <c r="B82" s="14" t="s">
        <v>139</v>
      </c>
      <c r="C82" s="14" t="s">
        <v>148</v>
      </c>
      <c r="D82" s="15">
        <f t="shared" si="40"/>
        <v>24842100</v>
      </c>
      <c r="E82" s="15">
        <v>1242100</v>
      </c>
      <c r="F82" s="15">
        <v>23600000</v>
      </c>
      <c r="G82" s="15">
        <f t="shared" si="41"/>
        <v>18583601.369999997</v>
      </c>
      <c r="H82" s="15">
        <v>929176.33</v>
      </c>
      <c r="I82" s="16">
        <v>17654425.039999999</v>
      </c>
    </row>
    <row r="83" spans="1:9" ht="25.5" x14ac:dyDescent="0.25">
      <c r="A83" s="10" t="s">
        <v>149</v>
      </c>
      <c r="B83" s="11"/>
      <c r="C83" s="11"/>
      <c r="D83" s="12">
        <f>SUM(D84:D86)</f>
        <v>2302500</v>
      </c>
      <c r="E83" s="12">
        <f t="shared" ref="E83:I83" si="42">SUM(E84:E86)</f>
        <v>752500</v>
      </c>
      <c r="F83" s="12">
        <f t="shared" si="42"/>
        <v>1550000</v>
      </c>
      <c r="G83" s="12">
        <f t="shared" si="42"/>
        <v>1131128</v>
      </c>
      <c r="H83" s="12">
        <f t="shared" si="42"/>
        <v>553350.05000000005</v>
      </c>
      <c r="I83" s="12">
        <f t="shared" si="42"/>
        <v>577777.94999999995</v>
      </c>
    </row>
    <row r="84" spans="1:9" ht="17.25" customHeight="1" x14ac:dyDescent="0.25">
      <c r="A84" s="13" t="s">
        <v>150</v>
      </c>
      <c r="B84" s="14" t="s">
        <v>139</v>
      </c>
      <c r="C84" s="14" t="s">
        <v>151</v>
      </c>
      <c r="D84" s="15">
        <f>SUM(E84:F84)</f>
        <v>435000</v>
      </c>
      <c r="E84" s="15">
        <v>435000</v>
      </c>
      <c r="F84" s="15">
        <v>0</v>
      </c>
      <c r="G84" s="15">
        <f>SUM(H84:I84)</f>
        <v>435000</v>
      </c>
      <c r="H84" s="15">
        <v>435000</v>
      </c>
      <c r="I84" s="16">
        <v>0</v>
      </c>
    </row>
    <row r="85" spans="1:9" ht="51" x14ac:dyDescent="0.25">
      <c r="A85" s="13" t="s">
        <v>152</v>
      </c>
      <c r="B85" s="14" t="s">
        <v>139</v>
      </c>
      <c r="C85" s="14" t="s">
        <v>153</v>
      </c>
      <c r="D85" s="24">
        <f t="shared" ref="D85:D86" si="43">SUM(E85:F85)</f>
        <v>421700</v>
      </c>
      <c r="E85" s="24">
        <v>71700</v>
      </c>
      <c r="F85" s="24">
        <v>350000</v>
      </c>
      <c r="G85" s="24">
        <f t="shared" ref="G85:G86" si="44">SUM(H85:I85)</f>
        <v>93712</v>
      </c>
      <c r="H85" s="24">
        <v>15933.48</v>
      </c>
      <c r="I85" s="25">
        <v>77778.52</v>
      </c>
    </row>
    <row r="86" spans="1:9" ht="51" x14ac:dyDescent="0.25">
      <c r="A86" s="13" t="s">
        <v>154</v>
      </c>
      <c r="B86" s="14" t="s">
        <v>139</v>
      </c>
      <c r="C86" s="14" t="s">
        <v>155</v>
      </c>
      <c r="D86" s="24">
        <f t="shared" si="43"/>
        <v>1445800</v>
      </c>
      <c r="E86" s="24">
        <v>245800</v>
      </c>
      <c r="F86" s="24">
        <v>1200000</v>
      </c>
      <c r="G86" s="24">
        <f t="shared" si="44"/>
        <v>602416</v>
      </c>
      <c r="H86" s="24">
        <v>102416.57</v>
      </c>
      <c r="I86" s="25">
        <v>499999.43</v>
      </c>
    </row>
    <row r="87" spans="1:9" ht="78" customHeight="1" x14ac:dyDescent="0.25">
      <c r="A87" s="7" t="s">
        <v>156</v>
      </c>
      <c r="B87" s="8"/>
      <c r="C87" s="8"/>
      <c r="D87" s="9">
        <f>D88+D90+D93</f>
        <v>152717476.28999999</v>
      </c>
      <c r="E87" s="9">
        <f t="shared" ref="E87:I87" si="45">E88+E90+E93</f>
        <v>42063176.289999999</v>
      </c>
      <c r="F87" s="9">
        <f t="shared" si="45"/>
        <v>110654300</v>
      </c>
      <c r="G87" s="9">
        <f t="shared" si="45"/>
        <v>82975002.060000002</v>
      </c>
      <c r="H87" s="9">
        <f t="shared" si="45"/>
        <v>18630902.059999999</v>
      </c>
      <c r="I87" s="9">
        <f t="shared" si="45"/>
        <v>64344100</v>
      </c>
    </row>
    <row r="88" spans="1:9" ht="25.5" x14ac:dyDescent="0.25">
      <c r="A88" s="10" t="s">
        <v>157</v>
      </c>
      <c r="B88" s="11"/>
      <c r="C88" s="11"/>
      <c r="D88" s="12">
        <f>SUM(D89)</f>
        <v>4861546.4000000004</v>
      </c>
      <c r="E88" s="12">
        <f t="shared" ref="E88:I88" si="46">SUM(E89)</f>
        <v>145846.39999999999</v>
      </c>
      <c r="F88" s="12">
        <f t="shared" si="46"/>
        <v>4715700</v>
      </c>
      <c r="G88" s="12">
        <f t="shared" si="46"/>
        <v>4861546.4000000004</v>
      </c>
      <c r="H88" s="12">
        <f t="shared" si="46"/>
        <v>145846.39999999999</v>
      </c>
      <c r="I88" s="12">
        <f t="shared" si="46"/>
        <v>4715700</v>
      </c>
    </row>
    <row r="89" spans="1:9" ht="99" customHeight="1" x14ac:dyDescent="0.25">
      <c r="A89" s="13" t="s">
        <v>158</v>
      </c>
      <c r="B89" s="14" t="s">
        <v>159</v>
      </c>
      <c r="C89" s="14" t="s">
        <v>160</v>
      </c>
      <c r="D89" s="15">
        <f>SUM(E89:F89)</f>
        <v>4861546.4000000004</v>
      </c>
      <c r="E89" s="15">
        <v>145846.39999999999</v>
      </c>
      <c r="F89" s="15">
        <v>4715700</v>
      </c>
      <c r="G89" s="15">
        <f>SUM(H89:I89)</f>
        <v>4861546.4000000004</v>
      </c>
      <c r="H89" s="15">
        <v>145846.39999999999</v>
      </c>
      <c r="I89" s="16">
        <v>4715700</v>
      </c>
    </row>
    <row r="90" spans="1:9" ht="38.25" x14ac:dyDescent="0.25">
      <c r="A90" s="10" t="s">
        <v>161</v>
      </c>
      <c r="B90" s="11"/>
      <c r="C90" s="11"/>
      <c r="D90" s="12">
        <f>SUM(D91:D92)</f>
        <v>16829175.27</v>
      </c>
      <c r="E90" s="12">
        <f t="shared" ref="E90:I90" si="47">SUM(E91:E92)</f>
        <v>504875.27</v>
      </c>
      <c r="F90" s="12">
        <f t="shared" si="47"/>
        <v>16324300</v>
      </c>
      <c r="G90" s="12">
        <f t="shared" si="47"/>
        <v>14307319.59</v>
      </c>
      <c r="H90" s="12">
        <f t="shared" si="47"/>
        <v>429219.59</v>
      </c>
      <c r="I90" s="12">
        <f t="shared" si="47"/>
        <v>13878100</v>
      </c>
    </row>
    <row r="91" spans="1:9" ht="127.5" customHeight="1" x14ac:dyDescent="0.25">
      <c r="A91" s="13" t="s">
        <v>162</v>
      </c>
      <c r="B91" s="14" t="s">
        <v>159</v>
      </c>
      <c r="C91" s="14" t="s">
        <v>163</v>
      </c>
      <c r="D91" s="15">
        <f>SUM(E91:F91)</f>
        <v>2521855.6800000002</v>
      </c>
      <c r="E91" s="15">
        <v>75655.679999999993</v>
      </c>
      <c r="F91" s="15">
        <v>2446200</v>
      </c>
      <c r="G91" s="15">
        <f>SUM(H91:I91)</f>
        <v>0</v>
      </c>
      <c r="H91" s="15">
        <v>0</v>
      </c>
      <c r="I91" s="16">
        <v>0</v>
      </c>
    </row>
    <row r="92" spans="1:9" ht="124.5" customHeight="1" x14ac:dyDescent="0.25">
      <c r="A92" s="13" t="s">
        <v>164</v>
      </c>
      <c r="B92" s="14" t="s">
        <v>159</v>
      </c>
      <c r="C92" s="14" t="s">
        <v>165</v>
      </c>
      <c r="D92" s="15">
        <f>SUM(E92:F92)</f>
        <v>14307319.59</v>
      </c>
      <c r="E92" s="15">
        <v>429219.59</v>
      </c>
      <c r="F92" s="15">
        <v>13878100</v>
      </c>
      <c r="G92" s="15">
        <f>SUM(H92:I92)</f>
        <v>14307319.59</v>
      </c>
      <c r="H92" s="15">
        <v>429219.59</v>
      </c>
      <c r="I92" s="16">
        <v>13878100</v>
      </c>
    </row>
    <row r="93" spans="1:9" ht="27.75" customHeight="1" x14ac:dyDescent="0.25">
      <c r="A93" s="10" t="s">
        <v>166</v>
      </c>
      <c r="B93" s="11"/>
      <c r="C93" s="11"/>
      <c r="D93" s="12">
        <f>SUM(D94:D99)</f>
        <v>131026754.61999999</v>
      </c>
      <c r="E93" s="12">
        <f t="shared" ref="E93:I93" si="48">SUM(E94:E99)</f>
        <v>41412454.619999997</v>
      </c>
      <c r="F93" s="12">
        <f t="shared" si="48"/>
        <v>89614300</v>
      </c>
      <c r="G93" s="12">
        <f t="shared" si="48"/>
        <v>63806136.07</v>
      </c>
      <c r="H93" s="12">
        <f t="shared" si="48"/>
        <v>18055836.07</v>
      </c>
      <c r="I93" s="12">
        <f t="shared" si="48"/>
        <v>45750300</v>
      </c>
    </row>
    <row r="94" spans="1:9" ht="85.5" customHeight="1" x14ac:dyDescent="0.25">
      <c r="A94" s="13" t="s">
        <v>167</v>
      </c>
      <c r="B94" s="14" t="s">
        <v>168</v>
      </c>
      <c r="C94" s="14" t="s">
        <v>169</v>
      </c>
      <c r="D94" s="15">
        <f>SUM(E94:F94)</f>
        <v>26417525.77</v>
      </c>
      <c r="E94" s="15">
        <v>792525.77</v>
      </c>
      <c r="F94" s="15">
        <v>25625000</v>
      </c>
      <c r="G94" s="15">
        <f>SUM(H94:I94)</f>
        <v>0</v>
      </c>
      <c r="H94" s="15">
        <v>0</v>
      </c>
      <c r="I94" s="16">
        <v>0</v>
      </c>
    </row>
    <row r="95" spans="1:9" ht="89.25" x14ac:dyDescent="0.25">
      <c r="A95" s="13" t="s">
        <v>170</v>
      </c>
      <c r="B95" s="14" t="s">
        <v>168</v>
      </c>
      <c r="C95" s="14" t="s">
        <v>171</v>
      </c>
      <c r="D95" s="15">
        <f t="shared" ref="D95:D99" si="49">SUM(E95:F95)</f>
        <v>18803092.780000001</v>
      </c>
      <c r="E95" s="15">
        <v>564092.78</v>
      </c>
      <c r="F95" s="15">
        <v>18239000</v>
      </c>
      <c r="G95" s="15">
        <f t="shared" ref="G95:G99" si="50">SUM(H95:I95)</f>
        <v>0</v>
      </c>
      <c r="H95" s="15">
        <v>0</v>
      </c>
      <c r="I95" s="16">
        <v>0</v>
      </c>
    </row>
    <row r="96" spans="1:9" ht="114" customHeight="1" x14ac:dyDescent="0.25">
      <c r="A96" s="13" t="s">
        <v>172</v>
      </c>
      <c r="B96" s="14" t="s">
        <v>168</v>
      </c>
      <c r="C96" s="14" t="s">
        <v>173</v>
      </c>
      <c r="D96" s="15">
        <f t="shared" si="49"/>
        <v>5154639.18</v>
      </c>
      <c r="E96" s="15">
        <v>154639.18</v>
      </c>
      <c r="F96" s="15">
        <v>5000000</v>
      </c>
      <c r="G96" s="15">
        <f t="shared" si="50"/>
        <v>5154639.18</v>
      </c>
      <c r="H96" s="15">
        <v>154639.18</v>
      </c>
      <c r="I96" s="16">
        <v>5000000</v>
      </c>
    </row>
    <row r="97" spans="1:9" ht="102" customHeight="1" x14ac:dyDescent="0.25">
      <c r="A97" s="13" t="s">
        <v>174</v>
      </c>
      <c r="B97" s="14" t="s">
        <v>175</v>
      </c>
      <c r="C97" s="14" t="s">
        <v>176</v>
      </c>
      <c r="D97" s="15">
        <f t="shared" si="49"/>
        <v>42010618.560000002</v>
      </c>
      <c r="E97" s="15">
        <v>1260318.56</v>
      </c>
      <c r="F97" s="15">
        <v>40750300</v>
      </c>
      <c r="G97" s="15">
        <f t="shared" si="50"/>
        <v>42010618.560000002</v>
      </c>
      <c r="H97" s="15">
        <v>1260318.56</v>
      </c>
      <c r="I97" s="16">
        <v>40750300</v>
      </c>
    </row>
    <row r="98" spans="1:9" ht="26.25" customHeight="1" x14ac:dyDescent="0.25">
      <c r="A98" s="13" t="s">
        <v>177</v>
      </c>
      <c r="B98" s="14" t="s">
        <v>175</v>
      </c>
      <c r="C98" s="14" t="s">
        <v>178</v>
      </c>
      <c r="D98" s="15">
        <f t="shared" si="49"/>
        <v>500000</v>
      </c>
      <c r="E98" s="15">
        <v>500000</v>
      </c>
      <c r="F98" s="15">
        <v>0</v>
      </c>
      <c r="G98" s="15">
        <f t="shared" si="50"/>
        <v>0</v>
      </c>
      <c r="H98" s="15">
        <v>0</v>
      </c>
      <c r="I98" s="16">
        <v>0</v>
      </c>
    </row>
    <row r="99" spans="1:9" ht="65.25" customHeight="1" x14ac:dyDescent="0.25">
      <c r="A99" s="13" t="s">
        <v>179</v>
      </c>
      <c r="B99" s="14" t="s">
        <v>159</v>
      </c>
      <c r="C99" s="14" t="s">
        <v>180</v>
      </c>
      <c r="D99" s="15">
        <f t="shared" si="49"/>
        <v>38140878.329999998</v>
      </c>
      <c r="E99" s="15">
        <v>38140878.329999998</v>
      </c>
      <c r="F99" s="15">
        <v>0</v>
      </c>
      <c r="G99" s="15">
        <f t="shared" si="50"/>
        <v>16640878.33</v>
      </c>
      <c r="H99" s="15">
        <v>16640878.33</v>
      </c>
      <c r="I99" s="16">
        <v>0</v>
      </c>
    </row>
    <row r="100" spans="1:9" x14ac:dyDescent="0.25">
      <c r="A100" s="7" t="s">
        <v>181</v>
      </c>
      <c r="B100" s="8"/>
      <c r="C100" s="8"/>
      <c r="D100" s="9">
        <f>D101+D113+D120+D124+D130+D137</f>
        <v>1950186891.53</v>
      </c>
      <c r="E100" s="9">
        <f t="shared" ref="E100:I100" si="51">E101+E113+E120+E124+E130+E137</f>
        <v>1147414691.53</v>
      </c>
      <c r="F100" s="9">
        <f t="shared" si="51"/>
        <v>802772200</v>
      </c>
      <c r="G100" s="9">
        <f t="shared" si="51"/>
        <v>371161460.61000001</v>
      </c>
      <c r="H100" s="9">
        <f t="shared" si="51"/>
        <v>215293758.73000002</v>
      </c>
      <c r="I100" s="9">
        <f t="shared" si="51"/>
        <v>155867701.88000003</v>
      </c>
    </row>
    <row r="101" spans="1:9" ht="25.5" x14ac:dyDescent="0.25">
      <c r="A101" s="10" t="s">
        <v>182</v>
      </c>
      <c r="B101" s="11"/>
      <c r="C101" s="11"/>
      <c r="D101" s="12">
        <f>SUM(D102:D112)</f>
        <v>1490369340</v>
      </c>
      <c r="E101" s="12">
        <f t="shared" ref="E101:I101" si="52">SUM(E102:E112)</f>
        <v>1011026940</v>
      </c>
      <c r="F101" s="12">
        <f t="shared" si="52"/>
        <v>479342400</v>
      </c>
      <c r="G101" s="12">
        <f t="shared" si="52"/>
        <v>261638250.19000003</v>
      </c>
      <c r="H101" s="12">
        <f t="shared" si="52"/>
        <v>165320231.52000001</v>
      </c>
      <c r="I101" s="12">
        <f t="shared" si="52"/>
        <v>96318018.670000017</v>
      </c>
    </row>
    <row r="102" spans="1:9" ht="38.25" x14ac:dyDescent="0.25">
      <c r="A102" s="13" t="s">
        <v>21</v>
      </c>
      <c r="B102" s="14" t="s">
        <v>45</v>
      </c>
      <c r="C102" s="14" t="s">
        <v>183</v>
      </c>
      <c r="D102" s="15">
        <f>SUM(E102:F102)</f>
        <v>14156900</v>
      </c>
      <c r="E102" s="15">
        <v>14156900</v>
      </c>
      <c r="F102" s="15">
        <v>0</v>
      </c>
      <c r="G102" s="15">
        <f>SUM(H102:I102)</f>
        <v>7708400</v>
      </c>
      <c r="H102" s="15">
        <v>7708400</v>
      </c>
      <c r="I102" s="16">
        <v>0</v>
      </c>
    </row>
    <row r="103" spans="1:9" ht="38.25" x14ac:dyDescent="0.25">
      <c r="A103" s="13" t="s">
        <v>76</v>
      </c>
      <c r="B103" s="14" t="s">
        <v>77</v>
      </c>
      <c r="C103" s="14" t="s">
        <v>184</v>
      </c>
      <c r="D103" s="15">
        <f t="shared" ref="D103:D112" si="53">SUM(E103:F103)</f>
        <v>628572085</v>
      </c>
      <c r="E103" s="15">
        <v>628572085</v>
      </c>
      <c r="F103" s="15">
        <v>0</v>
      </c>
      <c r="G103" s="15">
        <f t="shared" ref="G103:G112" si="54">SUM(H103:I103)</f>
        <v>5473.61</v>
      </c>
      <c r="H103" s="15">
        <v>5473.61</v>
      </c>
      <c r="I103" s="16">
        <v>0</v>
      </c>
    </row>
    <row r="104" spans="1:9" ht="175.5" customHeight="1" x14ac:dyDescent="0.25">
      <c r="A104" s="13" t="s">
        <v>185</v>
      </c>
      <c r="B104" s="14" t="s">
        <v>45</v>
      </c>
      <c r="C104" s="14" t="s">
        <v>186</v>
      </c>
      <c r="D104" s="15">
        <f t="shared" si="53"/>
        <v>88547629</v>
      </c>
      <c r="E104" s="24">
        <v>2656429</v>
      </c>
      <c r="F104" s="24">
        <v>85891200</v>
      </c>
      <c r="G104" s="15">
        <f t="shared" si="54"/>
        <v>53570577.640000001</v>
      </c>
      <c r="H104" s="15">
        <v>1607117.4</v>
      </c>
      <c r="I104" s="16">
        <v>51963460.240000002</v>
      </c>
    </row>
    <row r="105" spans="1:9" ht="123.75" customHeight="1" x14ac:dyDescent="0.25">
      <c r="A105" s="13" t="s">
        <v>187</v>
      </c>
      <c r="B105" s="14" t="s">
        <v>45</v>
      </c>
      <c r="C105" s="14" t="s">
        <v>188</v>
      </c>
      <c r="D105" s="15">
        <f t="shared" si="53"/>
        <v>42347011</v>
      </c>
      <c r="E105" s="15">
        <v>1270411</v>
      </c>
      <c r="F105" s="15">
        <v>41076600</v>
      </c>
      <c r="G105" s="15">
        <f t="shared" si="54"/>
        <v>42347011</v>
      </c>
      <c r="H105" s="15">
        <v>1270411</v>
      </c>
      <c r="I105" s="16">
        <v>41076600</v>
      </c>
    </row>
    <row r="106" spans="1:9" ht="117" customHeight="1" x14ac:dyDescent="0.25">
      <c r="A106" s="13" t="s">
        <v>189</v>
      </c>
      <c r="B106" s="14" t="s">
        <v>45</v>
      </c>
      <c r="C106" s="14" t="s">
        <v>190</v>
      </c>
      <c r="D106" s="15">
        <f t="shared" si="53"/>
        <v>11000000</v>
      </c>
      <c r="E106" s="15">
        <v>1870000</v>
      </c>
      <c r="F106" s="15">
        <v>9130000</v>
      </c>
      <c r="G106" s="15">
        <f t="shared" si="54"/>
        <v>0</v>
      </c>
      <c r="H106" s="15">
        <v>0</v>
      </c>
      <c r="I106" s="16">
        <v>0</v>
      </c>
    </row>
    <row r="107" spans="1:9" ht="50.25" customHeight="1" x14ac:dyDescent="0.25">
      <c r="A107" s="13" t="s">
        <v>191</v>
      </c>
      <c r="B107" s="14" t="s">
        <v>77</v>
      </c>
      <c r="C107" s="14" t="s">
        <v>192</v>
      </c>
      <c r="D107" s="15">
        <f t="shared" si="53"/>
        <v>413547715</v>
      </c>
      <c r="E107" s="15">
        <v>70303115</v>
      </c>
      <c r="F107" s="15">
        <v>343244600</v>
      </c>
      <c r="G107" s="15">
        <f t="shared" si="54"/>
        <v>3949347.54</v>
      </c>
      <c r="H107" s="15">
        <v>671389.11</v>
      </c>
      <c r="I107" s="16">
        <v>3277958.43</v>
      </c>
    </row>
    <row r="108" spans="1:9" ht="116.25" customHeight="1" x14ac:dyDescent="0.25">
      <c r="A108" s="13" t="s">
        <v>193</v>
      </c>
      <c r="B108" s="14" t="s">
        <v>45</v>
      </c>
      <c r="C108" s="14" t="s">
        <v>194</v>
      </c>
      <c r="D108" s="15">
        <f t="shared" si="53"/>
        <v>702000</v>
      </c>
      <c r="E108" s="15">
        <v>702000</v>
      </c>
      <c r="F108" s="15">
        <v>0</v>
      </c>
      <c r="G108" s="15">
        <f t="shared" si="54"/>
        <v>702000</v>
      </c>
      <c r="H108" s="15">
        <v>702000</v>
      </c>
      <c r="I108" s="16">
        <v>0</v>
      </c>
    </row>
    <row r="109" spans="1:9" ht="76.5" x14ac:dyDescent="0.25">
      <c r="A109" s="13" t="s">
        <v>195</v>
      </c>
      <c r="B109" s="14" t="s">
        <v>45</v>
      </c>
      <c r="C109" s="14" t="s">
        <v>196</v>
      </c>
      <c r="D109" s="15">
        <f t="shared" si="53"/>
        <v>179427600</v>
      </c>
      <c r="E109" s="15">
        <v>179427600</v>
      </c>
      <c r="F109" s="15">
        <v>0</v>
      </c>
      <c r="G109" s="15">
        <f t="shared" si="54"/>
        <v>57558600</v>
      </c>
      <c r="H109" s="15">
        <v>57558600</v>
      </c>
      <c r="I109" s="16">
        <v>0</v>
      </c>
    </row>
    <row r="110" spans="1:9" ht="38.25" x14ac:dyDescent="0.25">
      <c r="A110" s="13" t="s">
        <v>197</v>
      </c>
      <c r="B110" s="14" t="s">
        <v>45</v>
      </c>
      <c r="C110" s="14" t="s">
        <v>198</v>
      </c>
      <c r="D110" s="15">
        <f t="shared" si="53"/>
        <v>18887700</v>
      </c>
      <c r="E110" s="15">
        <v>18887700</v>
      </c>
      <c r="F110" s="15">
        <v>0</v>
      </c>
      <c r="G110" s="15">
        <f t="shared" si="54"/>
        <v>9443844.5</v>
      </c>
      <c r="H110" s="15">
        <v>9443844.5</v>
      </c>
      <c r="I110" s="16">
        <v>0</v>
      </c>
    </row>
    <row r="111" spans="1:9" ht="51" x14ac:dyDescent="0.25">
      <c r="A111" s="13" t="s">
        <v>199</v>
      </c>
      <c r="B111" s="14" t="s">
        <v>45</v>
      </c>
      <c r="C111" s="14" t="s">
        <v>200</v>
      </c>
      <c r="D111" s="15">
        <f t="shared" si="53"/>
        <v>81817400</v>
      </c>
      <c r="E111" s="15">
        <v>81817400</v>
      </c>
      <c r="F111" s="15">
        <v>0</v>
      </c>
      <c r="G111" s="15">
        <f t="shared" si="54"/>
        <v>81817400</v>
      </c>
      <c r="H111" s="15">
        <v>81817400</v>
      </c>
      <c r="I111" s="16">
        <v>0</v>
      </c>
    </row>
    <row r="112" spans="1:9" ht="38.25" x14ac:dyDescent="0.25">
      <c r="A112" s="13" t="s">
        <v>201</v>
      </c>
      <c r="B112" s="14" t="s">
        <v>45</v>
      </c>
      <c r="C112" s="14" t="s">
        <v>202</v>
      </c>
      <c r="D112" s="15">
        <f t="shared" si="53"/>
        <v>11363300</v>
      </c>
      <c r="E112" s="15">
        <v>11363300</v>
      </c>
      <c r="F112" s="15">
        <v>0</v>
      </c>
      <c r="G112" s="15">
        <f t="shared" si="54"/>
        <v>4535595.9000000004</v>
      </c>
      <c r="H112" s="15">
        <v>4535595.9000000004</v>
      </c>
      <c r="I112" s="16">
        <v>0</v>
      </c>
    </row>
    <row r="113" spans="1:9" ht="25.5" x14ac:dyDescent="0.25">
      <c r="A113" s="10" t="s">
        <v>203</v>
      </c>
      <c r="B113" s="11"/>
      <c r="C113" s="11"/>
      <c r="D113" s="12">
        <f>SUM(D114:D119)</f>
        <v>58196919</v>
      </c>
      <c r="E113" s="12">
        <f t="shared" ref="E113:I113" si="55">SUM(E114:E119)</f>
        <v>48593319</v>
      </c>
      <c r="F113" s="12">
        <f t="shared" si="55"/>
        <v>9603600</v>
      </c>
      <c r="G113" s="12">
        <f t="shared" si="55"/>
        <v>30031419</v>
      </c>
      <c r="H113" s="12">
        <f t="shared" si="55"/>
        <v>20427819</v>
      </c>
      <c r="I113" s="12">
        <f t="shared" si="55"/>
        <v>9603600</v>
      </c>
    </row>
    <row r="114" spans="1:9" ht="38.25" x14ac:dyDescent="0.25">
      <c r="A114" s="13" t="s">
        <v>21</v>
      </c>
      <c r="B114" s="14" t="s">
        <v>45</v>
      </c>
      <c r="C114" s="14" t="s">
        <v>204</v>
      </c>
      <c r="D114" s="15">
        <f>SUM(E114:F114)</f>
        <v>20682400</v>
      </c>
      <c r="E114" s="15">
        <v>20682400</v>
      </c>
      <c r="F114" s="15">
        <v>0</v>
      </c>
      <c r="G114" s="15">
        <f>SUM(H114:I114)</f>
        <v>10710000</v>
      </c>
      <c r="H114" s="15">
        <v>10710000</v>
      </c>
      <c r="I114" s="16">
        <v>0</v>
      </c>
    </row>
    <row r="115" spans="1:9" ht="51" x14ac:dyDescent="0.25">
      <c r="A115" s="13" t="s">
        <v>205</v>
      </c>
      <c r="B115" s="14" t="s">
        <v>45</v>
      </c>
      <c r="C115" s="14" t="s">
        <v>206</v>
      </c>
      <c r="D115" s="15">
        <f t="shared" ref="D115:D119" si="56">SUM(E115:F115)</f>
        <v>750000</v>
      </c>
      <c r="E115" s="15">
        <v>750000</v>
      </c>
      <c r="F115" s="15">
        <v>0</v>
      </c>
      <c r="G115" s="15">
        <f t="shared" ref="G115:G119" si="57">SUM(H115:I115)</f>
        <v>0</v>
      </c>
      <c r="H115" s="15">
        <v>0</v>
      </c>
      <c r="I115" s="16">
        <v>0</v>
      </c>
    </row>
    <row r="116" spans="1:9" ht="36.75" customHeight="1" x14ac:dyDescent="0.25">
      <c r="A116" s="13" t="s">
        <v>207</v>
      </c>
      <c r="B116" s="14" t="s">
        <v>45</v>
      </c>
      <c r="C116" s="14" t="s">
        <v>208</v>
      </c>
      <c r="D116" s="15">
        <f t="shared" si="56"/>
        <v>11200800</v>
      </c>
      <c r="E116" s="15">
        <v>11200800</v>
      </c>
      <c r="F116" s="15">
        <v>0</v>
      </c>
      <c r="G116" s="15">
        <f t="shared" si="57"/>
        <v>4520800</v>
      </c>
      <c r="H116" s="15">
        <v>4520800</v>
      </c>
      <c r="I116" s="16">
        <v>0</v>
      </c>
    </row>
    <row r="117" spans="1:9" ht="38.25" x14ac:dyDescent="0.25">
      <c r="A117" s="13" t="s">
        <v>209</v>
      </c>
      <c r="B117" s="14" t="s">
        <v>45</v>
      </c>
      <c r="C117" s="14" t="s">
        <v>210</v>
      </c>
      <c r="D117" s="15">
        <f t="shared" si="56"/>
        <v>15663100</v>
      </c>
      <c r="E117" s="15">
        <v>15663100</v>
      </c>
      <c r="F117" s="15">
        <v>0</v>
      </c>
      <c r="G117" s="15">
        <f t="shared" si="57"/>
        <v>4900000</v>
      </c>
      <c r="H117" s="15">
        <v>4900000</v>
      </c>
      <c r="I117" s="16">
        <v>0</v>
      </c>
    </row>
    <row r="118" spans="1:9" ht="89.25" customHeight="1" x14ac:dyDescent="0.25">
      <c r="A118" s="13" t="s">
        <v>211</v>
      </c>
      <c r="B118" s="14" t="s">
        <v>45</v>
      </c>
      <c r="C118" s="14" t="s">
        <v>212</v>
      </c>
      <c r="D118" s="24">
        <f t="shared" si="56"/>
        <v>8410722</v>
      </c>
      <c r="E118" s="24">
        <v>252322</v>
      </c>
      <c r="F118" s="24">
        <v>8158400</v>
      </c>
      <c r="G118" s="24">
        <f t="shared" si="57"/>
        <v>8410722</v>
      </c>
      <c r="H118" s="24">
        <v>252322</v>
      </c>
      <c r="I118" s="25">
        <v>8158400</v>
      </c>
    </row>
    <row r="119" spans="1:9" ht="112.5" customHeight="1" x14ac:dyDescent="0.25">
      <c r="A119" s="13" t="s">
        <v>213</v>
      </c>
      <c r="B119" s="14" t="s">
        <v>45</v>
      </c>
      <c r="C119" s="14" t="s">
        <v>214</v>
      </c>
      <c r="D119" s="24">
        <f t="shared" si="56"/>
        <v>1489897</v>
      </c>
      <c r="E119" s="24">
        <v>44697</v>
      </c>
      <c r="F119" s="24">
        <v>1445200</v>
      </c>
      <c r="G119" s="24">
        <f t="shared" si="57"/>
        <v>1489897</v>
      </c>
      <c r="H119" s="24">
        <v>44697</v>
      </c>
      <c r="I119" s="25">
        <v>1445200</v>
      </c>
    </row>
    <row r="120" spans="1:9" ht="23.25" customHeight="1" x14ac:dyDescent="0.25">
      <c r="A120" s="10" t="s">
        <v>215</v>
      </c>
      <c r="B120" s="11"/>
      <c r="C120" s="11"/>
      <c r="D120" s="12">
        <f>SUM(D121:D123)</f>
        <v>160850615</v>
      </c>
      <c r="E120" s="12">
        <f t="shared" ref="E120:I120" si="58">SUM(E121:E123)</f>
        <v>25881115</v>
      </c>
      <c r="F120" s="12">
        <f t="shared" si="58"/>
        <v>134969500</v>
      </c>
      <c r="G120" s="12">
        <f t="shared" si="58"/>
        <v>21600769.239999998</v>
      </c>
      <c r="H120" s="12">
        <f t="shared" si="58"/>
        <v>9901823.1199999992</v>
      </c>
      <c r="I120" s="12">
        <f t="shared" si="58"/>
        <v>11698946.119999999</v>
      </c>
    </row>
    <row r="121" spans="1:9" ht="38.25" x14ac:dyDescent="0.25">
      <c r="A121" s="13" t="s">
        <v>21</v>
      </c>
      <c r="B121" s="14" t="s">
        <v>45</v>
      </c>
      <c r="C121" s="14" t="s">
        <v>216</v>
      </c>
      <c r="D121" s="15">
        <f>SUM(E121:F121)</f>
        <v>2917300</v>
      </c>
      <c r="E121" s="15">
        <v>2917300</v>
      </c>
      <c r="F121" s="15">
        <v>0</v>
      </c>
      <c r="G121" s="15">
        <f>SUM(H121:I121)</f>
        <v>2040000</v>
      </c>
      <c r="H121" s="15">
        <v>2040000</v>
      </c>
      <c r="I121" s="16">
        <v>0</v>
      </c>
    </row>
    <row r="122" spans="1:9" ht="25.5" x14ac:dyDescent="0.25">
      <c r="A122" s="13" t="s">
        <v>217</v>
      </c>
      <c r="B122" s="14" t="s">
        <v>45</v>
      </c>
      <c r="C122" s="14" t="s">
        <v>218</v>
      </c>
      <c r="D122" s="15">
        <f t="shared" ref="D122:D123" si="59">SUM(E122:F122)</f>
        <v>18789500</v>
      </c>
      <c r="E122" s="15">
        <v>18789500</v>
      </c>
      <c r="F122" s="15">
        <v>0</v>
      </c>
      <c r="G122" s="15">
        <f t="shared" ref="G122:G123" si="60">SUM(H122:I122)</f>
        <v>7500000</v>
      </c>
      <c r="H122" s="15">
        <v>7500000</v>
      </c>
      <c r="I122" s="16">
        <v>0</v>
      </c>
    </row>
    <row r="123" spans="1:9" ht="72" customHeight="1" x14ac:dyDescent="0.25">
      <c r="A123" s="13" t="s">
        <v>219</v>
      </c>
      <c r="B123" s="14" t="s">
        <v>45</v>
      </c>
      <c r="C123" s="14" t="s">
        <v>220</v>
      </c>
      <c r="D123" s="15">
        <f t="shared" si="59"/>
        <v>139143815</v>
      </c>
      <c r="E123" s="15">
        <v>4174315</v>
      </c>
      <c r="F123" s="15">
        <v>134969500</v>
      </c>
      <c r="G123" s="15">
        <f t="shared" si="60"/>
        <v>12060769.239999998</v>
      </c>
      <c r="H123" s="15">
        <v>361823.12</v>
      </c>
      <c r="I123" s="16">
        <v>11698946.119999999</v>
      </c>
    </row>
    <row r="124" spans="1:9" ht="25.5" x14ac:dyDescent="0.25">
      <c r="A124" s="10" t="s">
        <v>221</v>
      </c>
      <c r="B124" s="11"/>
      <c r="C124" s="11"/>
      <c r="D124" s="12">
        <f>SUM(D125:D129)</f>
        <v>8985500</v>
      </c>
      <c r="E124" s="12">
        <f t="shared" ref="E124:I124" si="61">SUM(E125:E129)</f>
        <v>8985500</v>
      </c>
      <c r="F124" s="12">
        <f t="shared" si="61"/>
        <v>0</v>
      </c>
      <c r="G124" s="12">
        <f t="shared" si="61"/>
        <v>2395076.9</v>
      </c>
      <c r="H124" s="12">
        <f t="shared" si="61"/>
        <v>2395076.9</v>
      </c>
      <c r="I124" s="12">
        <f t="shared" si="61"/>
        <v>0</v>
      </c>
    </row>
    <row r="125" spans="1:9" ht="38.25" x14ac:dyDescent="0.25">
      <c r="A125" s="13" t="s">
        <v>21</v>
      </c>
      <c r="B125" s="14" t="s">
        <v>222</v>
      </c>
      <c r="C125" s="14" t="s">
        <v>223</v>
      </c>
      <c r="D125" s="15">
        <f>SUM(E125:F125)</f>
        <v>3047200</v>
      </c>
      <c r="E125" s="15">
        <v>3047200</v>
      </c>
      <c r="F125" s="15">
        <v>0</v>
      </c>
      <c r="G125" s="15">
        <f>SUM(H125:I125)</f>
        <v>1258625</v>
      </c>
      <c r="H125" s="15">
        <v>1258625</v>
      </c>
      <c r="I125" s="16">
        <v>0</v>
      </c>
    </row>
    <row r="126" spans="1:9" ht="55.5" customHeight="1" x14ac:dyDescent="0.25">
      <c r="A126" s="13" t="s">
        <v>224</v>
      </c>
      <c r="B126" s="14" t="s">
        <v>222</v>
      </c>
      <c r="C126" s="14" t="s">
        <v>225</v>
      </c>
      <c r="D126" s="15">
        <f t="shared" ref="D126:D129" si="62">SUM(E126:F126)</f>
        <v>270000</v>
      </c>
      <c r="E126" s="15">
        <v>270000</v>
      </c>
      <c r="F126" s="15">
        <v>0</v>
      </c>
      <c r="G126" s="15">
        <f t="shared" ref="G126:G129" si="63">SUM(H126:I126)</f>
        <v>10351.9</v>
      </c>
      <c r="H126" s="15">
        <v>10351.9</v>
      </c>
      <c r="I126" s="16">
        <v>0</v>
      </c>
    </row>
    <row r="127" spans="1:9" ht="39" customHeight="1" x14ac:dyDescent="0.25">
      <c r="A127" s="13" t="s">
        <v>226</v>
      </c>
      <c r="B127" s="14" t="s">
        <v>45</v>
      </c>
      <c r="C127" s="14" t="s">
        <v>227</v>
      </c>
      <c r="D127" s="15">
        <f t="shared" si="62"/>
        <v>3023300</v>
      </c>
      <c r="E127" s="15">
        <v>3023300</v>
      </c>
      <c r="F127" s="15">
        <v>0</v>
      </c>
      <c r="G127" s="15">
        <f t="shared" si="63"/>
        <v>876100</v>
      </c>
      <c r="H127" s="15">
        <v>876100</v>
      </c>
      <c r="I127" s="16">
        <v>0</v>
      </c>
    </row>
    <row r="128" spans="1:9" ht="38.25" x14ac:dyDescent="0.25">
      <c r="A128" s="13" t="s">
        <v>228</v>
      </c>
      <c r="B128" s="14" t="s">
        <v>222</v>
      </c>
      <c r="C128" s="14" t="s">
        <v>229</v>
      </c>
      <c r="D128" s="15">
        <f t="shared" si="62"/>
        <v>2345000</v>
      </c>
      <c r="E128" s="15">
        <v>2345000</v>
      </c>
      <c r="F128" s="15">
        <v>0</v>
      </c>
      <c r="G128" s="15">
        <f t="shared" si="63"/>
        <v>250000</v>
      </c>
      <c r="H128" s="15">
        <v>250000</v>
      </c>
      <c r="I128" s="16">
        <v>0</v>
      </c>
    </row>
    <row r="129" spans="1:9" ht="51" x14ac:dyDescent="0.25">
      <c r="A129" s="13" t="s">
        <v>230</v>
      </c>
      <c r="B129" s="14" t="s">
        <v>222</v>
      </c>
      <c r="C129" s="14" t="s">
        <v>231</v>
      </c>
      <c r="D129" s="15">
        <f t="shared" si="62"/>
        <v>300000</v>
      </c>
      <c r="E129" s="15">
        <v>300000</v>
      </c>
      <c r="F129" s="15">
        <v>0</v>
      </c>
      <c r="G129" s="15">
        <f t="shared" si="63"/>
        <v>0</v>
      </c>
      <c r="H129" s="15">
        <v>0</v>
      </c>
      <c r="I129" s="16">
        <v>0</v>
      </c>
    </row>
    <row r="130" spans="1:9" ht="38.25" customHeight="1" x14ac:dyDescent="0.25">
      <c r="A130" s="10" t="s">
        <v>232</v>
      </c>
      <c r="B130" s="11"/>
      <c r="C130" s="11"/>
      <c r="D130" s="12">
        <f>SUM(D131:D136)</f>
        <v>78818217.530000001</v>
      </c>
      <c r="E130" s="12">
        <f t="shared" ref="E130:I130" si="64">SUM(E131:E136)</f>
        <v>9663117.5299999993</v>
      </c>
      <c r="F130" s="12">
        <f t="shared" si="64"/>
        <v>69155100</v>
      </c>
      <c r="G130" s="12">
        <f t="shared" si="64"/>
        <v>24700273.909999996</v>
      </c>
      <c r="H130" s="12">
        <f t="shared" si="64"/>
        <v>1764316.79</v>
      </c>
      <c r="I130" s="12">
        <f t="shared" si="64"/>
        <v>22935957.120000001</v>
      </c>
    </row>
    <row r="131" spans="1:9" ht="78.75" customHeight="1" x14ac:dyDescent="0.25">
      <c r="A131" s="13" t="s">
        <v>233</v>
      </c>
      <c r="B131" s="14" t="s">
        <v>45</v>
      </c>
      <c r="C131" s="14" t="s">
        <v>234</v>
      </c>
      <c r="D131" s="15">
        <f>SUM(E131:F131)</f>
        <v>71293917.530000001</v>
      </c>
      <c r="E131" s="15">
        <v>2138817.5299999998</v>
      </c>
      <c r="F131" s="15">
        <v>69155100</v>
      </c>
      <c r="G131" s="15">
        <f>SUM(H131:I131)</f>
        <v>23645316.609999999</v>
      </c>
      <c r="H131" s="15">
        <v>709359.49</v>
      </c>
      <c r="I131" s="16">
        <v>22935957.120000001</v>
      </c>
    </row>
    <row r="132" spans="1:9" ht="25.5" x14ac:dyDescent="0.25">
      <c r="A132" s="13" t="s">
        <v>235</v>
      </c>
      <c r="B132" s="14" t="s">
        <v>222</v>
      </c>
      <c r="C132" s="14" t="s">
        <v>236</v>
      </c>
      <c r="D132" s="15">
        <f t="shared" ref="D132:D136" si="65">SUM(E132:F132)</f>
        <v>2652500</v>
      </c>
      <c r="E132" s="15">
        <v>2652500</v>
      </c>
      <c r="F132" s="15">
        <v>0</v>
      </c>
      <c r="G132" s="15">
        <f t="shared" ref="G132:G136" si="66">SUM(H132:I132)</f>
        <v>221794.9</v>
      </c>
      <c r="H132" s="15">
        <v>221794.9</v>
      </c>
      <c r="I132" s="16">
        <v>0</v>
      </c>
    </row>
    <row r="133" spans="1:9" ht="38.25" x14ac:dyDescent="0.25">
      <c r="A133" s="13" t="s">
        <v>237</v>
      </c>
      <c r="B133" s="14" t="s">
        <v>222</v>
      </c>
      <c r="C133" s="14" t="s">
        <v>238</v>
      </c>
      <c r="D133" s="15">
        <f t="shared" si="65"/>
        <v>1896600</v>
      </c>
      <c r="E133" s="15">
        <v>1896600</v>
      </c>
      <c r="F133" s="15">
        <v>0</v>
      </c>
      <c r="G133" s="15">
        <f t="shared" si="66"/>
        <v>0</v>
      </c>
      <c r="H133" s="15">
        <v>0</v>
      </c>
      <c r="I133" s="16">
        <v>0</v>
      </c>
    </row>
    <row r="134" spans="1:9" ht="113.25" customHeight="1" x14ac:dyDescent="0.25">
      <c r="A134" s="13" t="s">
        <v>239</v>
      </c>
      <c r="B134" s="14" t="s">
        <v>222</v>
      </c>
      <c r="C134" s="14" t="s">
        <v>240</v>
      </c>
      <c r="D134" s="15">
        <f t="shared" si="65"/>
        <v>2152200</v>
      </c>
      <c r="E134" s="15">
        <v>2152200</v>
      </c>
      <c r="F134" s="15">
        <v>0</v>
      </c>
      <c r="G134" s="15">
        <f t="shared" si="66"/>
        <v>384834.5</v>
      </c>
      <c r="H134" s="15">
        <v>384834.5</v>
      </c>
      <c r="I134" s="16">
        <v>0</v>
      </c>
    </row>
    <row r="135" spans="1:9" ht="49.5" customHeight="1" x14ac:dyDescent="0.25">
      <c r="A135" s="13" t="s">
        <v>241</v>
      </c>
      <c r="B135" s="14" t="s">
        <v>222</v>
      </c>
      <c r="C135" s="14" t="s">
        <v>242</v>
      </c>
      <c r="D135" s="15">
        <f t="shared" si="65"/>
        <v>770000</v>
      </c>
      <c r="E135" s="15">
        <v>770000</v>
      </c>
      <c r="F135" s="15">
        <v>0</v>
      </c>
      <c r="G135" s="15">
        <f t="shared" si="66"/>
        <v>443902.9</v>
      </c>
      <c r="H135" s="15">
        <v>443902.9</v>
      </c>
      <c r="I135" s="16">
        <v>0</v>
      </c>
    </row>
    <row r="136" spans="1:9" ht="101.25" customHeight="1" x14ac:dyDescent="0.25">
      <c r="A136" s="13" t="s">
        <v>243</v>
      </c>
      <c r="B136" s="14" t="s">
        <v>222</v>
      </c>
      <c r="C136" s="14" t="s">
        <v>244</v>
      </c>
      <c r="D136" s="15">
        <f t="shared" si="65"/>
        <v>53000</v>
      </c>
      <c r="E136" s="15">
        <v>53000</v>
      </c>
      <c r="F136" s="15">
        <v>0</v>
      </c>
      <c r="G136" s="15">
        <f t="shared" si="66"/>
        <v>4425</v>
      </c>
      <c r="H136" s="15">
        <v>4425</v>
      </c>
      <c r="I136" s="16">
        <v>0</v>
      </c>
    </row>
    <row r="137" spans="1:9" ht="38.25" customHeight="1" x14ac:dyDescent="0.25">
      <c r="A137" s="10" t="s">
        <v>245</v>
      </c>
      <c r="B137" s="11"/>
      <c r="C137" s="11"/>
      <c r="D137" s="12">
        <f>SUM(D138:D140)</f>
        <v>152966300</v>
      </c>
      <c r="E137" s="12">
        <f t="shared" ref="E137:I137" si="67">SUM(E138:E140)</f>
        <v>43264700</v>
      </c>
      <c r="F137" s="12">
        <f t="shared" si="67"/>
        <v>109701600</v>
      </c>
      <c r="G137" s="12">
        <f t="shared" si="67"/>
        <v>30795671.370000001</v>
      </c>
      <c r="H137" s="12">
        <f t="shared" si="67"/>
        <v>15484491.4</v>
      </c>
      <c r="I137" s="12">
        <f t="shared" si="67"/>
        <v>15311179.970000001</v>
      </c>
    </row>
    <row r="138" spans="1:9" ht="38.25" x14ac:dyDescent="0.25">
      <c r="A138" s="13" t="s">
        <v>21</v>
      </c>
      <c r="B138" s="14" t="s">
        <v>222</v>
      </c>
      <c r="C138" s="14" t="s">
        <v>246</v>
      </c>
      <c r="D138" s="15">
        <f>SUM(E138:F138)</f>
        <v>26371800</v>
      </c>
      <c r="E138" s="15">
        <v>26371800</v>
      </c>
      <c r="F138" s="15">
        <v>0</v>
      </c>
      <c r="G138" s="15">
        <f>SUM(H138:I138)</f>
        <v>7459000</v>
      </c>
      <c r="H138" s="15">
        <v>7459000</v>
      </c>
      <c r="I138" s="16">
        <v>0</v>
      </c>
    </row>
    <row r="139" spans="1:9" ht="63.75" x14ac:dyDescent="0.25">
      <c r="A139" s="13" t="s">
        <v>247</v>
      </c>
      <c r="B139" s="14" t="s">
        <v>222</v>
      </c>
      <c r="C139" s="14" t="s">
        <v>248</v>
      </c>
      <c r="D139" s="15">
        <f t="shared" ref="D139:D140" si="68">SUM(E139:F139)</f>
        <v>13500000</v>
      </c>
      <c r="E139" s="15">
        <v>13500000</v>
      </c>
      <c r="F139" s="15">
        <v>0</v>
      </c>
      <c r="G139" s="15">
        <f t="shared" ref="G139:G140" si="69">SUM(H139:I139)</f>
        <v>7551940.4000000004</v>
      </c>
      <c r="H139" s="15">
        <v>7551940.4000000004</v>
      </c>
      <c r="I139" s="16">
        <v>0</v>
      </c>
    </row>
    <row r="140" spans="1:9" ht="51" x14ac:dyDescent="0.25">
      <c r="A140" s="13" t="s">
        <v>249</v>
      </c>
      <c r="B140" s="14" t="s">
        <v>222</v>
      </c>
      <c r="C140" s="14" t="s">
        <v>250</v>
      </c>
      <c r="D140" s="15">
        <f t="shared" si="68"/>
        <v>113094500</v>
      </c>
      <c r="E140" s="15">
        <v>3392900</v>
      </c>
      <c r="F140" s="15">
        <v>109701600</v>
      </c>
      <c r="G140" s="15">
        <f t="shared" si="69"/>
        <v>15784730.970000001</v>
      </c>
      <c r="H140" s="15">
        <v>473551</v>
      </c>
      <c r="I140" s="16">
        <v>15311179.970000001</v>
      </c>
    </row>
    <row r="141" spans="1:9" x14ac:dyDescent="0.25">
      <c r="A141" s="7" t="s">
        <v>251</v>
      </c>
      <c r="B141" s="8"/>
      <c r="C141" s="8"/>
      <c r="D141" s="9">
        <f>SUM(D142)</f>
        <v>25644226.800000001</v>
      </c>
      <c r="E141" s="9">
        <f t="shared" ref="E141:I141" si="70">SUM(E142)</f>
        <v>769326.8</v>
      </c>
      <c r="F141" s="9">
        <f t="shared" si="70"/>
        <v>24874900</v>
      </c>
      <c r="G141" s="9">
        <f t="shared" si="70"/>
        <v>0</v>
      </c>
      <c r="H141" s="9">
        <f t="shared" si="70"/>
        <v>0</v>
      </c>
      <c r="I141" s="9">
        <f t="shared" si="70"/>
        <v>0</v>
      </c>
    </row>
    <row r="142" spans="1:9" ht="51" x14ac:dyDescent="0.25">
      <c r="A142" s="10" t="s">
        <v>252</v>
      </c>
      <c r="B142" s="11"/>
      <c r="C142" s="11"/>
      <c r="D142" s="12">
        <f>SUM(D143)</f>
        <v>25644226.800000001</v>
      </c>
      <c r="E142" s="12">
        <f t="shared" ref="E142:I142" si="71">SUM(E143)</f>
        <v>769326.8</v>
      </c>
      <c r="F142" s="12">
        <f t="shared" si="71"/>
        <v>24874900</v>
      </c>
      <c r="G142" s="12">
        <f t="shared" si="71"/>
        <v>0</v>
      </c>
      <c r="H142" s="12">
        <f t="shared" si="71"/>
        <v>0</v>
      </c>
      <c r="I142" s="12">
        <f t="shared" si="71"/>
        <v>0</v>
      </c>
    </row>
    <row r="143" spans="1:9" ht="67.5" customHeight="1" x14ac:dyDescent="0.25">
      <c r="A143" s="13" t="s">
        <v>253</v>
      </c>
      <c r="B143" s="14" t="s">
        <v>175</v>
      </c>
      <c r="C143" s="14" t="s">
        <v>254</v>
      </c>
      <c r="D143" s="15">
        <f>SUM(E143:F143)</f>
        <v>25644226.800000001</v>
      </c>
      <c r="E143" s="15">
        <v>769326.8</v>
      </c>
      <c r="F143" s="15">
        <v>24874900</v>
      </c>
      <c r="G143" s="15">
        <f>SUM(H143:I143)</f>
        <v>0</v>
      </c>
      <c r="H143" s="15">
        <v>0</v>
      </c>
      <c r="I143" s="16">
        <v>0</v>
      </c>
    </row>
    <row r="144" spans="1:9" ht="30" x14ac:dyDescent="0.25">
      <c r="A144" s="7" t="s">
        <v>255</v>
      </c>
      <c r="B144" s="8"/>
      <c r="C144" s="8"/>
      <c r="D144" s="9">
        <f>SUM(D145)</f>
        <v>130005900</v>
      </c>
      <c r="E144" s="9">
        <f t="shared" ref="E144:I144" si="72">SUM(E145)</f>
        <v>3900200</v>
      </c>
      <c r="F144" s="9">
        <f t="shared" si="72"/>
        <v>126105700</v>
      </c>
      <c r="G144" s="9">
        <f t="shared" si="72"/>
        <v>0</v>
      </c>
      <c r="H144" s="9">
        <f t="shared" si="72"/>
        <v>0</v>
      </c>
      <c r="I144" s="9">
        <f t="shared" si="72"/>
        <v>0</v>
      </c>
    </row>
    <row r="145" spans="1:9" ht="25.5" customHeight="1" x14ac:dyDescent="0.25">
      <c r="A145" s="10" t="s">
        <v>256</v>
      </c>
      <c r="B145" s="11"/>
      <c r="C145" s="11"/>
      <c r="D145" s="12">
        <f>SUM(D146:D147)</f>
        <v>130005900</v>
      </c>
      <c r="E145" s="12">
        <f t="shared" ref="E145:I145" si="73">SUM(E146:E147)</f>
        <v>3900200</v>
      </c>
      <c r="F145" s="12">
        <f t="shared" si="73"/>
        <v>126105700</v>
      </c>
      <c r="G145" s="12">
        <f t="shared" si="73"/>
        <v>0</v>
      </c>
      <c r="H145" s="12">
        <f t="shared" si="73"/>
        <v>0</v>
      </c>
      <c r="I145" s="12">
        <f t="shared" si="73"/>
        <v>0</v>
      </c>
    </row>
    <row r="146" spans="1:9" ht="41.25" customHeight="1" x14ac:dyDescent="0.25">
      <c r="A146" s="13" t="s">
        <v>257</v>
      </c>
      <c r="B146" s="14" t="s">
        <v>139</v>
      </c>
      <c r="C146" s="14" t="s">
        <v>258</v>
      </c>
      <c r="D146" s="15">
        <f>SUM(E146:F146)</f>
        <v>36082500</v>
      </c>
      <c r="E146" s="15">
        <v>1082500</v>
      </c>
      <c r="F146" s="15">
        <v>35000000</v>
      </c>
      <c r="G146" s="15">
        <f>SUM(H146:I146)</f>
        <v>0</v>
      </c>
      <c r="H146" s="15">
        <v>0</v>
      </c>
      <c r="I146" s="16">
        <v>0</v>
      </c>
    </row>
    <row r="147" spans="1:9" ht="51" x14ac:dyDescent="0.25">
      <c r="A147" s="13" t="s">
        <v>259</v>
      </c>
      <c r="B147" s="14" t="s">
        <v>139</v>
      </c>
      <c r="C147" s="14" t="s">
        <v>260</v>
      </c>
      <c r="D147" s="15">
        <f>SUM(E147:F147)</f>
        <v>93923400</v>
      </c>
      <c r="E147" s="24">
        <v>2817700</v>
      </c>
      <c r="F147" s="24">
        <v>91105700</v>
      </c>
      <c r="G147" s="15">
        <f>SUM(H147:I147)</f>
        <v>0</v>
      </c>
      <c r="H147" s="15">
        <v>0</v>
      </c>
      <c r="I147" s="16">
        <v>0</v>
      </c>
    </row>
    <row r="148" spans="1:9" ht="30" x14ac:dyDescent="0.25">
      <c r="A148" s="7" t="s">
        <v>261</v>
      </c>
      <c r="B148" s="8"/>
      <c r="C148" s="8"/>
      <c r="D148" s="9">
        <f>D149+D151+D154+D156</f>
        <v>42298195.75</v>
      </c>
      <c r="E148" s="9">
        <f t="shared" ref="E148:I148" si="74">E149+E151+E154+E156</f>
        <v>42298195.75</v>
      </c>
      <c r="F148" s="9">
        <f t="shared" si="74"/>
        <v>0</v>
      </c>
      <c r="G148" s="9">
        <f t="shared" si="74"/>
        <v>38712195.75</v>
      </c>
      <c r="H148" s="9">
        <f t="shared" si="74"/>
        <v>38712195.75</v>
      </c>
      <c r="I148" s="9">
        <f t="shared" si="74"/>
        <v>0</v>
      </c>
    </row>
    <row r="149" spans="1:9" ht="38.25" x14ac:dyDescent="0.25">
      <c r="A149" s="10" t="s">
        <v>262</v>
      </c>
      <c r="B149" s="11"/>
      <c r="C149" s="11"/>
      <c r="D149" s="12">
        <f>SUM(D150)</f>
        <v>32431432</v>
      </c>
      <c r="E149" s="12">
        <f t="shared" ref="E149:I149" si="75">SUM(E150)</f>
        <v>32431432</v>
      </c>
      <c r="F149" s="12">
        <f t="shared" si="75"/>
        <v>0</v>
      </c>
      <c r="G149" s="12">
        <f t="shared" si="75"/>
        <v>32431432</v>
      </c>
      <c r="H149" s="12">
        <f t="shared" si="75"/>
        <v>32431432</v>
      </c>
      <c r="I149" s="12">
        <f t="shared" si="75"/>
        <v>0</v>
      </c>
    </row>
    <row r="150" spans="1:9" ht="26.25" customHeight="1" x14ac:dyDescent="0.25">
      <c r="A150" s="13" t="s">
        <v>263</v>
      </c>
      <c r="B150" s="14" t="s">
        <v>264</v>
      </c>
      <c r="C150" s="14" t="s">
        <v>265</v>
      </c>
      <c r="D150" s="15">
        <f>SUM(E150:F150)</f>
        <v>32431432</v>
      </c>
      <c r="E150" s="15">
        <v>32431432</v>
      </c>
      <c r="F150" s="15">
        <v>0</v>
      </c>
      <c r="G150" s="15">
        <f>SUM(H150:I150)</f>
        <v>32431432</v>
      </c>
      <c r="H150" s="15">
        <v>32431432</v>
      </c>
      <c r="I150" s="16">
        <v>0</v>
      </c>
    </row>
    <row r="151" spans="1:9" ht="25.5" x14ac:dyDescent="0.25">
      <c r="A151" s="10" t="s">
        <v>266</v>
      </c>
      <c r="B151" s="11"/>
      <c r="C151" s="11"/>
      <c r="D151" s="12">
        <f>SUM(D152:D153)</f>
        <v>1550000</v>
      </c>
      <c r="E151" s="12">
        <f t="shared" ref="E151:I151" si="76">SUM(E152:E153)</f>
        <v>1550000</v>
      </c>
      <c r="F151" s="12">
        <f t="shared" si="76"/>
        <v>0</v>
      </c>
      <c r="G151" s="12">
        <f t="shared" si="76"/>
        <v>1550000</v>
      </c>
      <c r="H151" s="12">
        <f t="shared" si="76"/>
        <v>1550000</v>
      </c>
      <c r="I151" s="12">
        <f t="shared" si="76"/>
        <v>0</v>
      </c>
    </row>
    <row r="152" spans="1:9" ht="61.5" customHeight="1" x14ac:dyDescent="0.25">
      <c r="A152" s="13" t="s">
        <v>267</v>
      </c>
      <c r="B152" s="14" t="s">
        <v>264</v>
      </c>
      <c r="C152" s="14" t="s">
        <v>268</v>
      </c>
      <c r="D152" s="15">
        <f>SUM(E152:F152)</f>
        <v>1400000</v>
      </c>
      <c r="E152" s="15">
        <v>1400000</v>
      </c>
      <c r="F152" s="15">
        <v>0</v>
      </c>
      <c r="G152" s="15">
        <f>SUM(H152:I152)</f>
        <v>1400000</v>
      </c>
      <c r="H152" s="15">
        <v>1400000</v>
      </c>
      <c r="I152" s="16">
        <v>0</v>
      </c>
    </row>
    <row r="153" spans="1:9" ht="51" customHeight="1" x14ac:dyDescent="0.25">
      <c r="A153" s="13" t="s">
        <v>269</v>
      </c>
      <c r="B153" s="14" t="s">
        <v>264</v>
      </c>
      <c r="C153" s="14" t="s">
        <v>270</v>
      </c>
      <c r="D153" s="15">
        <f>SUM(E153:F153)</f>
        <v>150000</v>
      </c>
      <c r="E153" s="15">
        <v>150000</v>
      </c>
      <c r="F153" s="15">
        <v>0</v>
      </c>
      <c r="G153" s="15">
        <f>SUM(H153:I153)</f>
        <v>150000</v>
      </c>
      <c r="H153" s="15">
        <v>150000</v>
      </c>
      <c r="I153" s="16">
        <v>0</v>
      </c>
    </row>
    <row r="154" spans="1:9" ht="25.5" x14ac:dyDescent="0.25">
      <c r="A154" s="10" t="s">
        <v>271</v>
      </c>
      <c r="B154" s="11"/>
      <c r="C154" s="11"/>
      <c r="D154" s="12">
        <f>SUM(D155)</f>
        <v>4460763.75</v>
      </c>
      <c r="E154" s="12">
        <f t="shared" ref="E154:I154" si="77">SUM(E155)</f>
        <v>4460763.75</v>
      </c>
      <c r="F154" s="12">
        <f t="shared" si="77"/>
        <v>0</v>
      </c>
      <c r="G154" s="12">
        <f t="shared" si="77"/>
        <v>4460763.75</v>
      </c>
      <c r="H154" s="12">
        <f t="shared" si="77"/>
        <v>4460763.75</v>
      </c>
      <c r="I154" s="12">
        <f t="shared" si="77"/>
        <v>0</v>
      </c>
    </row>
    <row r="155" spans="1:9" ht="38.25" x14ac:dyDescent="0.25">
      <c r="A155" s="13" t="s">
        <v>272</v>
      </c>
      <c r="B155" s="14" t="s">
        <v>264</v>
      </c>
      <c r="C155" s="14" t="s">
        <v>273</v>
      </c>
      <c r="D155" s="15">
        <f>SUM(E155:F155)</f>
        <v>4460763.75</v>
      </c>
      <c r="E155" s="15">
        <v>4460763.75</v>
      </c>
      <c r="F155" s="15">
        <v>0</v>
      </c>
      <c r="G155" s="15">
        <f>SUM(H155:I155)</f>
        <v>4460763.75</v>
      </c>
      <c r="H155" s="15">
        <v>4460763.75</v>
      </c>
      <c r="I155" s="16">
        <v>0</v>
      </c>
    </row>
    <row r="156" spans="1:9" ht="25.5" x14ac:dyDescent="0.25">
      <c r="A156" s="10" t="s">
        <v>274</v>
      </c>
      <c r="B156" s="11"/>
      <c r="C156" s="11"/>
      <c r="D156" s="12">
        <f>SUM(D157)</f>
        <v>3856000</v>
      </c>
      <c r="E156" s="12">
        <f t="shared" ref="E156:I156" si="78">SUM(E157)</f>
        <v>3856000</v>
      </c>
      <c r="F156" s="12">
        <f t="shared" si="78"/>
        <v>0</v>
      </c>
      <c r="G156" s="12">
        <f t="shared" si="78"/>
        <v>270000</v>
      </c>
      <c r="H156" s="12">
        <f t="shared" si="78"/>
        <v>270000</v>
      </c>
      <c r="I156" s="12">
        <f t="shared" si="78"/>
        <v>0</v>
      </c>
    </row>
    <row r="157" spans="1:9" ht="51" x14ac:dyDescent="0.25">
      <c r="A157" s="13" t="s">
        <v>275</v>
      </c>
      <c r="B157" s="14" t="s">
        <v>264</v>
      </c>
      <c r="C157" s="14" t="s">
        <v>276</v>
      </c>
      <c r="D157" s="15">
        <f>SUM(E157:F157)</f>
        <v>3856000</v>
      </c>
      <c r="E157" s="15">
        <v>3856000</v>
      </c>
      <c r="F157" s="15">
        <v>0</v>
      </c>
      <c r="G157" s="15">
        <f>SUM(H157:I157)</f>
        <v>270000</v>
      </c>
      <c r="H157" s="15">
        <v>270000</v>
      </c>
      <c r="I157" s="16">
        <v>0</v>
      </c>
    </row>
    <row r="158" spans="1:9" x14ac:dyDescent="0.25">
      <c r="A158" s="7" t="s">
        <v>277</v>
      </c>
      <c r="B158" s="8"/>
      <c r="C158" s="8"/>
      <c r="D158" s="9">
        <f>D159+D163</f>
        <v>631618764</v>
      </c>
      <c r="E158" s="9">
        <f t="shared" ref="E158:I158" si="79">E159+E163</f>
        <v>197725564</v>
      </c>
      <c r="F158" s="9">
        <f t="shared" si="79"/>
        <v>433893200</v>
      </c>
      <c r="G158" s="9">
        <f t="shared" si="79"/>
        <v>30207600</v>
      </c>
      <c r="H158" s="9">
        <f t="shared" si="79"/>
        <v>147240</v>
      </c>
      <c r="I158" s="9">
        <f t="shared" si="79"/>
        <v>30060360</v>
      </c>
    </row>
    <row r="159" spans="1:9" ht="25.5" x14ac:dyDescent="0.25">
      <c r="A159" s="10" t="s">
        <v>278</v>
      </c>
      <c r="B159" s="11"/>
      <c r="C159" s="11"/>
      <c r="D159" s="12">
        <f>SUM(D160:D162)</f>
        <v>559660764</v>
      </c>
      <c r="E159" s="12">
        <f t="shared" ref="E159:I159" si="80">SUM(E160:E162)</f>
        <v>196491464</v>
      </c>
      <c r="F159" s="12">
        <f t="shared" si="80"/>
        <v>363169300</v>
      </c>
      <c r="G159" s="12">
        <f t="shared" si="80"/>
        <v>450000</v>
      </c>
      <c r="H159" s="12">
        <f t="shared" si="80"/>
        <v>147240</v>
      </c>
      <c r="I159" s="12">
        <f t="shared" si="80"/>
        <v>302760</v>
      </c>
    </row>
    <row r="160" spans="1:9" ht="63.75" customHeight="1" x14ac:dyDescent="0.25">
      <c r="A160" s="13" t="s">
        <v>279</v>
      </c>
      <c r="B160" s="14" t="s">
        <v>280</v>
      </c>
      <c r="C160" s="14" t="s">
        <v>281</v>
      </c>
      <c r="D160" s="15">
        <f>SUM(E160:F160)</f>
        <v>18198100</v>
      </c>
      <c r="E160" s="15">
        <v>18198100</v>
      </c>
      <c r="F160" s="15">
        <v>0</v>
      </c>
      <c r="G160" s="15">
        <f>SUM(H160:I160)</f>
        <v>0</v>
      </c>
      <c r="H160" s="15">
        <v>0</v>
      </c>
      <c r="I160" s="16">
        <v>0</v>
      </c>
    </row>
    <row r="161" spans="1:9" ht="112.5" customHeight="1" x14ac:dyDescent="0.25">
      <c r="A161" s="13" t="s">
        <v>282</v>
      </c>
      <c r="B161" s="14" t="s">
        <v>280</v>
      </c>
      <c r="C161" s="14" t="s">
        <v>283</v>
      </c>
      <c r="D161" s="15">
        <f t="shared" ref="D161:D162" si="81">SUM(E161:F161)</f>
        <v>1674754</v>
      </c>
      <c r="E161" s="15">
        <v>1674754</v>
      </c>
      <c r="F161" s="15">
        <v>0</v>
      </c>
      <c r="G161" s="15">
        <f t="shared" ref="G161:G162" si="82">SUM(H161:I161)</f>
        <v>0</v>
      </c>
      <c r="H161" s="15">
        <v>0</v>
      </c>
      <c r="I161" s="16">
        <v>0</v>
      </c>
    </row>
    <row r="162" spans="1:9" ht="50.25" customHeight="1" x14ac:dyDescent="0.25">
      <c r="A162" s="13" t="s">
        <v>284</v>
      </c>
      <c r="B162" s="14" t="s">
        <v>280</v>
      </c>
      <c r="C162" s="14" t="s">
        <v>285</v>
      </c>
      <c r="D162" s="15">
        <f t="shared" si="81"/>
        <v>539787910</v>
      </c>
      <c r="E162" s="15">
        <v>176618610</v>
      </c>
      <c r="F162" s="15">
        <v>363169300</v>
      </c>
      <c r="G162" s="15">
        <f t="shared" si="82"/>
        <v>450000</v>
      </c>
      <c r="H162" s="15">
        <v>147240</v>
      </c>
      <c r="I162" s="16">
        <v>302760</v>
      </c>
    </row>
    <row r="163" spans="1:9" ht="25.5" x14ac:dyDescent="0.25">
      <c r="A163" s="10" t="s">
        <v>286</v>
      </c>
      <c r="B163" s="11"/>
      <c r="C163" s="11"/>
      <c r="D163" s="12">
        <f>SUM(D164:D166)</f>
        <v>71958000</v>
      </c>
      <c r="E163" s="12">
        <f t="shared" ref="E163:I163" si="83">SUM(E164:E166)</f>
        <v>1234100</v>
      </c>
      <c r="F163" s="12">
        <f t="shared" si="83"/>
        <v>70723900</v>
      </c>
      <c r="G163" s="12">
        <f t="shared" si="83"/>
        <v>29757600</v>
      </c>
      <c r="H163" s="12">
        <f t="shared" si="83"/>
        <v>0</v>
      </c>
      <c r="I163" s="12">
        <f t="shared" si="83"/>
        <v>29757600</v>
      </c>
    </row>
    <row r="164" spans="1:9" ht="25.5" x14ac:dyDescent="0.25">
      <c r="A164" s="13" t="s">
        <v>287</v>
      </c>
      <c r="B164" s="14" t="s">
        <v>36</v>
      </c>
      <c r="C164" s="14" t="s">
        <v>288</v>
      </c>
      <c r="D164" s="15">
        <f>SUM(E164:F164)</f>
        <v>1234100</v>
      </c>
      <c r="E164" s="15">
        <v>1234100</v>
      </c>
      <c r="F164" s="15">
        <v>0</v>
      </c>
      <c r="G164" s="15">
        <f>SUM(H164:I164)</f>
        <v>0</v>
      </c>
      <c r="H164" s="15">
        <v>0</v>
      </c>
      <c r="I164" s="16">
        <v>0</v>
      </c>
    </row>
    <row r="165" spans="1:9" ht="25.5" x14ac:dyDescent="0.25">
      <c r="A165" s="13" t="s">
        <v>287</v>
      </c>
      <c r="B165" s="14" t="s">
        <v>36</v>
      </c>
      <c r="C165" s="14" t="s">
        <v>289</v>
      </c>
      <c r="D165" s="15">
        <f t="shared" ref="D165:D166" si="84">SUM(E165:F165)</f>
        <v>9898700</v>
      </c>
      <c r="E165" s="15">
        <v>0</v>
      </c>
      <c r="F165" s="15">
        <v>9898700</v>
      </c>
      <c r="G165" s="15">
        <f t="shared" ref="G165:G166" si="85">SUM(H165:I165)</f>
        <v>495000</v>
      </c>
      <c r="H165" s="15">
        <v>0</v>
      </c>
      <c r="I165" s="16">
        <v>495000</v>
      </c>
    </row>
    <row r="166" spans="1:9" ht="77.25" customHeight="1" x14ac:dyDescent="0.25">
      <c r="A166" s="13" t="s">
        <v>290</v>
      </c>
      <c r="B166" s="14" t="s">
        <v>36</v>
      </c>
      <c r="C166" s="14" t="s">
        <v>291</v>
      </c>
      <c r="D166" s="15">
        <f t="shared" si="84"/>
        <v>60825200</v>
      </c>
      <c r="E166" s="15">
        <v>0</v>
      </c>
      <c r="F166" s="15">
        <v>60825200</v>
      </c>
      <c r="G166" s="15">
        <f t="shared" si="85"/>
        <v>29262600</v>
      </c>
      <c r="H166" s="15">
        <v>0</v>
      </c>
      <c r="I166" s="16">
        <v>29262600</v>
      </c>
    </row>
    <row r="167" spans="1:9" x14ac:dyDescent="0.25">
      <c r="A167" s="17"/>
      <c r="B167" s="18"/>
      <c r="C167" s="18"/>
      <c r="D167" s="18"/>
      <c r="E167" s="18"/>
      <c r="F167" s="18"/>
      <c r="G167" s="18"/>
      <c r="H167" s="18"/>
      <c r="I167" s="19"/>
    </row>
    <row r="168" spans="1:9" x14ac:dyDescent="0.25">
      <c r="A168" s="20" t="s">
        <v>292</v>
      </c>
      <c r="B168" s="21"/>
      <c r="C168" s="21"/>
      <c r="D168" s="22">
        <f>D8+D16+D19+D38+D49+D76+D87+D100+D141+D144+D148+D158</f>
        <v>13307871510.650002</v>
      </c>
      <c r="E168" s="22">
        <f t="shared" ref="E168:I168" si="86">E8+E16+E19+E38+E49+E76+E87+E100+E141+E144+E148+E158</f>
        <v>7071535710.6499987</v>
      </c>
      <c r="F168" s="22">
        <f t="shared" si="86"/>
        <v>6236335800</v>
      </c>
      <c r="G168" s="22">
        <f t="shared" si="86"/>
        <v>4137295288.3000002</v>
      </c>
      <c r="H168" s="22">
        <f t="shared" si="86"/>
        <v>2894791851.4299994</v>
      </c>
      <c r="I168" s="22">
        <f t="shared" si="86"/>
        <v>1242503436.8700001</v>
      </c>
    </row>
    <row r="169" spans="1:9" x14ac:dyDescent="0.25">
      <c r="A169" s="23"/>
      <c r="B169" s="23"/>
      <c r="C169" s="23"/>
      <c r="D169" s="23"/>
      <c r="E169" s="23"/>
      <c r="F169" s="23"/>
      <c r="G169" s="23"/>
      <c r="H169" s="23"/>
      <c r="I169" s="23"/>
    </row>
  </sheetData>
  <mergeCells count="12">
    <mergeCell ref="A1:I1"/>
    <mergeCell ref="A2:I2"/>
    <mergeCell ref="A3:I3"/>
    <mergeCell ref="A4:A6"/>
    <mergeCell ref="B4:B6"/>
    <mergeCell ref="D4:F4"/>
    <mergeCell ref="G4:I4"/>
    <mergeCell ref="C4:C6"/>
    <mergeCell ref="E5:F5"/>
    <mergeCell ref="G5:G6"/>
    <mergeCell ref="H5:I5"/>
    <mergeCell ref="D5:D6"/>
  </mergeCells>
  <pageMargins left="0.59055118110236227" right="0.19685039370078741" top="0.59055118110236227" bottom="0" header="0.31496062992125984" footer="0.31496062992125984"/>
  <pageSetup paperSize="9" scale="84" fitToHeight="0" orientation="landscape" r:id="rId1"/>
  <headerFooter>
    <oddHeader>&amp;R&amp;P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lt;ShortPrimaryServiceReportArguments xmlns:xsi=&quot;http://www.w3.org/2001/XMLSchema-instance&quot; xmlns:xsd=&quot;http://www.w3.org/2001/XMLSchema&quot;&gt;&lt;DateInfo&gt;&lt;string&gt;01.01.2024&lt;/string&gt;&lt;string&gt;30.04.2024&lt;/string&gt;&lt;/DateInfo&gt;&lt;Code&gt;MAKET_GENERATOR&lt;/Code&gt;&lt;ObjectCode&gt;MAKET_GENERATOR&lt;/ObjectCode&gt;&lt;DocName&gt;2024 Еженедельный отчет по НП&lt;/DocName&gt;&lt;VariantName&gt;2024 Еженедельный отчет по НП&lt;/VariantName&gt;&lt;VariantLink&gt;977&lt;/VariantLink&gt;&lt;ReportCode&gt;MAKET_fae71b89_d8d8_4e61_908f_e9734c26ddb9&lt;/ReportCode&gt;&lt;SvodReportLink xsi:nil=&quot;true&quot; /&gt;&lt;ReportLink xsi:nil=&quot;true&quot; /&gt;&lt;SilentMode&gt;false&lt;/SilentMode&gt;&lt;/ShortPrimaryServiceReportArguments&gt;"/>
  </Parameters>
</MailMerge>
</file>

<file path=customXml/itemProps1.xml><?xml version="1.0" encoding="utf-8"?>
<ds:datastoreItem xmlns:ds="http://schemas.openxmlformats.org/officeDocument/2006/customXml" ds:itemID="{5FDF4044-29B7-4348-A97C-406C8D0A781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Семенова Лиана Петровна</dc:creator>
  <cp:lastModifiedBy>Захаренков Александр Валерьевич</cp:lastModifiedBy>
  <cp:lastPrinted>2024-05-02T14:56:44Z</cp:lastPrinted>
  <dcterms:created xsi:type="dcterms:W3CDTF">2024-05-02T13:20:12Z</dcterms:created>
  <dcterms:modified xsi:type="dcterms:W3CDTF">2024-05-02T14:56:49Z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2024 Еженедельный отчет по НП</vt:lpwstr>
  </property>
  <property fmtid="{D5CDD505-2E9C-101B-9397-08002B2CF9AE}" pid="3" name="Название отчета">
    <vt:lpwstr>2024 Еженедельный отчет по НП(2).xlsx</vt:lpwstr>
  </property>
  <property fmtid="{D5CDD505-2E9C-101B-9397-08002B2CF9AE}" pid="4" name="Версия клиента">
    <vt:lpwstr>23.2.102.4151 (.NET Core 6)</vt:lpwstr>
  </property>
  <property fmtid="{D5CDD505-2E9C-101B-9397-08002B2CF9AE}" pid="5" name="Версия базы">
    <vt:lpwstr>23.2.7622.54887239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10.10.0.142:5432</vt:lpwstr>
  </property>
  <property fmtid="{D5CDD505-2E9C-101B-9397-08002B2CF9AE}" pid="8" name="База">
    <vt:lpwstr>bks2024</vt:lpwstr>
  </property>
  <property fmtid="{D5CDD505-2E9C-101B-9397-08002B2CF9AE}" pid="9" name="Пользователь">
    <vt:lpwstr>mua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