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7495" windowHeight="10680"/>
  </bookViews>
  <sheets>
    <sheet name="Документ" sheetId="2" r:id="rId1"/>
  </sheets>
  <definedNames>
    <definedName name="_xlnm._FilterDatabase" localSheetId="0" hidden="1">Документ!$A$7:$I$166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22" i="2" l="1"/>
  <c r="F22" i="2"/>
  <c r="G22" i="2"/>
  <c r="H22" i="2"/>
  <c r="I22" i="2"/>
  <c r="D22" i="2"/>
  <c r="D23" i="2"/>
  <c r="E13" i="2"/>
  <c r="F13" i="2"/>
  <c r="G13" i="2"/>
  <c r="H13" i="2"/>
  <c r="I13" i="2"/>
  <c r="D27" i="2"/>
  <c r="E163" i="2" l="1"/>
  <c r="F163" i="2"/>
  <c r="H163" i="2"/>
  <c r="I163" i="2"/>
  <c r="D161" i="2"/>
  <c r="D162" i="2"/>
  <c r="E159" i="2"/>
  <c r="F159" i="2"/>
  <c r="H159" i="2"/>
  <c r="I159" i="2"/>
  <c r="F158" i="2"/>
  <c r="E156" i="2"/>
  <c r="F156" i="2"/>
  <c r="H156" i="2"/>
  <c r="I156" i="2"/>
  <c r="E154" i="2"/>
  <c r="F154" i="2"/>
  <c r="H154" i="2"/>
  <c r="I154" i="2"/>
  <c r="E151" i="2"/>
  <c r="F151" i="2"/>
  <c r="H151" i="2"/>
  <c r="I151" i="2"/>
  <c r="E149" i="2"/>
  <c r="F149" i="2"/>
  <c r="H149" i="2"/>
  <c r="I149" i="2"/>
  <c r="E145" i="2"/>
  <c r="F145" i="2"/>
  <c r="H145" i="2"/>
  <c r="I145" i="2"/>
  <c r="E142" i="2"/>
  <c r="E141" i="2" s="1"/>
  <c r="F142" i="2"/>
  <c r="F141" i="2" s="1"/>
  <c r="H142" i="2"/>
  <c r="I142" i="2"/>
  <c r="E135" i="2"/>
  <c r="F135" i="2"/>
  <c r="H135" i="2"/>
  <c r="I135" i="2"/>
  <c r="E128" i="2"/>
  <c r="F128" i="2"/>
  <c r="H128" i="2"/>
  <c r="I128" i="2"/>
  <c r="E122" i="2"/>
  <c r="F122" i="2"/>
  <c r="H122" i="2"/>
  <c r="I122" i="2"/>
  <c r="E118" i="2"/>
  <c r="F118" i="2"/>
  <c r="H118" i="2"/>
  <c r="I118" i="2"/>
  <c r="E111" i="2"/>
  <c r="F111" i="2"/>
  <c r="H111" i="2"/>
  <c r="I111" i="2"/>
  <c r="E99" i="2"/>
  <c r="F99" i="2"/>
  <c r="H99" i="2"/>
  <c r="I99" i="2"/>
  <c r="E92" i="2"/>
  <c r="F92" i="2"/>
  <c r="H92" i="2"/>
  <c r="I92" i="2"/>
  <c r="E89" i="2"/>
  <c r="F89" i="2"/>
  <c r="H89" i="2"/>
  <c r="I89" i="2"/>
  <c r="E87" i="2"/>
  <c r="F87" i="2"/>
  <c r="F86" i="2" s="1"/>
  <c r="H87" i="2"/>
  <c r="I87" i="2"/>
  <c r="E82" i="2"/>
  <c r="F82" i="2"/>
  <c r="H82" i="2"/>
  <c r="I82" i="2"/>
  <c r="E76" i="2"/>
  <c r="F76" i="2"/>
  <c r="F75" i="2" s="1"/>
  <c r="H76" i="2"/>
  <c r="I76" i="2"/>
  <c r="D77" i="2"/>
  <c r="D78" i="2"/>
  <c r="D79" i="2"/>
  <c r="D80" i="2"/>
  <c r="D81" i="2"/>
  <c r="D83" i="2"/>
  <c r="D84" i="2"/>
  <c r="D85" i="2"/>
  <c r="D88" i="2"/>
  <c r="D87" i="2" s="1"/>
  <c r="D90" i="2"/>
  <c r="D91" i="2"/>
  <c r="D93" i="2"/>
  <c r="D94" i="2"/>
  <c r="D95" i="2"/>
  <c r="D96" i="2"/>
  <c r="D97" i="2"/>
  <c r="D100" i="2"/>
  <c r="D101" i="2"/>
  <c r="D102" i="2"/>
  <c r="D103" i="2"/>
  <c r="D104" i="2"/>
  <c r="D105" i="2"/>
  <c r="D106" i="2"/>
  <c r="D107" i="2"/>
  <c r="D108" i="2"/>
  <c r="D109" i="2"/>
  <c r="D110" i="2"/>
  <c r="D112" i="2"/>
  <c r="D113" i="2"/>
  <c r="D114" i="2"/>
  <c r="D115" i="2"/>
  <c r="D116" i="2"/>
  <c r="D117" i="2"/>
  <c r="D119" i="2"/>
  <c r="D120" i="2"/>
  <c r="D121" i="2"/>
  <c r="D123" i="2"/>
  <c r="D124" i="2"/>
  <c r="D125" i="2"/>
  <c r="D126" i="2"/>
  <c r="D127" i="2"/>
  <c r="D129" i="2"/>
  <c r="D130" i="2"/>
  <c r="D131" i="2"/>
  <c r="D132" i="2"/>
  <c r="D133" i="2"/>
  <c r="D134" i="2"/>
  <c r="D136" i="2"/>
  <c r="D137" i="2"/>
  <c r="D138" i="2"/>
  <c r="D139" i="2"/>
  <c r="D140" i="2"/>
  <c r="D143" i="2"/>
  <c r="D142" i="2" s="1"/>
  <c r="D141" i="2" s="1"/>
  <c r="D146" i="2"/>
  <c r="D147" i="2"/>
  <c r="D150" i="2"/>
  <c r="D149" i="2" s="1"/>
  <c r="D152" i="2"/>
  <c r="D153" i="2"/>
  <c r="D155" i="2"/>
  <c r="D154" i="2" s="1"/>
  <c r="D157" i="2"/>
  <c r="D156" i="2" s="1"/>
  <c r="D160" i="2"/>
  <c r="D159" i="2" s="1"/>
  <c r="D164" i="2"/>
  <c r="D165" i="2"/>
  <c r="D166" i="2"/>
  <c r="E71" i="2"/>
  <c r="F71" i="2"/>
  <c r="H71" i="2"/>
  <c r="I71" i="2"/>
  <c r="E68" i="2"/>
  <c r="F68" i="2"/>
  <c r="H68" i="2"/>
  <c r="I68" i="2"/>
  <c r="E61" i="2"/>
  <c r="F61" i="2"/>
  <c r="H61" i="2"/>
  <c r="I61" i="2"/>
  <c r="E56" i="2"/>
  <c r="F56" i="2"/>
  <c r="H56" i="2"/>
  <c r="I56" i="2"/>
  <c r="E53" i="2"/>
  <c r="F53" i="2"/>
  <c r="H53" i="2"/>
  <c r="I53" i="2"/>
  <c r="E50" i="2"/>
  <c r="F50" i="2"/>
  <c r="H50" i="2"/>
  <c r="I50" i="2"/>
  <c r="E46" i="2"/>
  <c r="F46" i="2"/>
  <c r="H46" i="2"/>
  <c r="I46" i="2"/>
  <c r="E43" i="2"/>
  <c r="F43" i="2"/>
  <c r="H43" i="2"/>
  <c r="I43" i="2"/>
  <c r="E39" i="2"/>
  <c r="F39" i="2"/>
  <c r="H39" i="2"/>
  <c r="I39" i="2"/>
  <c r="E35" i="2"/>
  <c r="F35" i="2"/>
  <c r="H35" i="2"/>
  <c r="I35" i="2"/>
  <c r="E32" i="2"/>
  <c r="F32" i="2"/>
  <c r="H32" i="2"/>
  <c r="I32" i="2"/>
  <c r="E26" i="2"/>
  <c r="F26" i="2"/>
  <c r="H26" i="2"/>
  <c r="I26" i="2"/>
  <c r="E9" i="2"/>
  <c r="E8" i="2" s="1"/>
  <c r="F9" i="2"/>
  <c r="F8" i="2" s="1"/>
  <c r="H9" i="2"/>
  <c r="I9" i="2"/>
  <c r="D145" i="2" l="1"/>
  <c r="D144" i="2" s="1"/>
  <c r="D89" i="2"/>
  <c r="D82" i="2"/>
  <c r="I8" i="2"/>
  <c r="H8" i="2"/>
  <c r="H86" i="2"/>
  <c r="H141" i="2"/>
  <c r="H75" i="2"/>
  <c r="I141" i="2"/>
  <c r="H158" i="2"/>
  <c r="I75" i="2"/>
  <c r="E75" i="2"/>
  <c r="D151" i="2"/>
  <c r="D148" i="2" s="1"/>
  <c r="D135" i="2"/>
  <c r="D128" i="2"/>
  <c r="D118" i="2"/>
  <c r="D111" i="2"/>
  <c r="D92" i="2"/>
  <c r="D86" i="2" s="1"/>
  <c r="D163" i="2"/>
  <c r="D158" i="2" s="1"/>
  <c r="D122" i="2"/>
  <c r="D99" i="2"/>
  <c r="D76" i="2"/>
  <c r="I158" i="2"/>
  <c r="E158" i="2"/>
  <c r="I86" i="2"/>
  <c r="E86" i="2"/>
  <c r="F98" i="2"/>
  <c r="D98" i="2" l="1"/>
  <c r="H98" i="2"/>
  <c r="I98" i="2"/>
  <c r="E98" i="2"/>
  <c r="G165" i="2"/>
  <c r="G166" i="2"/>
  <c r="G164" i="2"/>
  <c r="G161" i="2"/>
  <c r="G162" i="2"/>
  <c r="G160" i="2"/>
  <c r="G157" i="2"/>
  <c r="G155" i="2"/>
  <c r="G153" i="2"/>
  <c r="G152" i="2"/>
  <c r="E148" i="2"/>
  <c r="F148" i="2"/>
  <c r="G150" i="2"/>
  <c r="E144" i="2"/>
  <c r="F144" i="2"/>
  <c r="G147" i="2"/>
  <c r="G146" i="2"/>
  <c r="G143" i="2"/>
  <c r="G137" i="2"/>
  <c r="G138" i="2"/>
  <c r="G139" i="2"/>
  <c r="G140" i="2"/>
  <c r="G136" i="2"/>
  <c r="G130" i="2"/>
  <c r="G131" i="2"/>
  <c r="G132" i="2"/>
  <c r="G133" i="2"/>
  <c r="G134" i="2"/>
  <c r="G129" i="2"/>
  <c r="G124" i="2"/>
  <c r="G125" i="2"/>
  <c r="G126" i="2"/>
  <c r="G127" i="2"/>
  <c r="G123" i="2"/>
  <c r="G120" i="2"/>
  <c r="G121" i="2"/>
  <c r="G119" i="2"/>
  <c r="G113" i="2"/>
  <c r="G114" i="2"/>
  <c r="G115" i="2"/>
  <c r="G116" i="2"/>
  <c r="G117" i="2"/>
  <c r="G112" i="2"/>
  <c r="G101" i="2"/>
  <c r="G102" i="2"/>
  <c r="G103" i="2"/>
  <c r="G104" i="2"/>
  <c r="G105" i="2"/>
  <c r="G106" i="2"/>
  <c r="G107" i="2"/>
  <c r="G108" i="2"/>
  <c r="G109" i="2"/>
  <c r="G110" i="2"/>
  <c r="G100" i="2"/>
  <c r="G94" i="2"/>
  <c r="G95" i="2"/>
  <c r="G96" i="2"/>
  <c r="G97" i="2"/>
  <c r="G93" i="2"/>
  <c r="G91" i="2"/>
  <c r="G90" i="2"/>
  <c r="G88" i="2"/>
  <c r="G84" i="2"/>
  <c r="G85" i="2"/>
  <c r="G83" i="2"/>
  <c r="G78" i="2"/>
  <c r="G79" i="2"/>
  <c r="G80" i="2"/>
  <c r="G81" i="2"/>
  <c r="G77" i="2"/>
  <c r="G73" i="2"/>
  <c r="G74" i="2"/>
  <c r="G72" i="2"/>
  <c r="D73" i="2"/>
  <c r="D74" i="2"/>
  <c r="D72" i="2"/>
  <c r="G70" i="2"/>
  <c r="G69" i="2"/>
  <c r="D70" i="2"/>
  <c r="D69" i="2"/>
  <c r="G63" i="2"/>
  <c r="G64" i="2"/>
  <c r="G65" i="2"/>
  <c r="G66" i="2"/>
  <c r="G67" i="2"/>
  <c r="G62" i="2"/>
  <c r="D63" i="2"/>
  <c r="D64" i="2"/>
  <c r="D65" i="2"/>
  <c r="D66" i="2"/>
  <c r="D67" i="2"/>
  <c r="D62" i="2"/>
  <c r="G58" i="2"/>
  <c r="G59" i="2"/>
  <c r="G60" i="2"/>
  <c r="G57" i="2"/>
  <c r="D60" i="2"/>
  <c r="D58" i="2"/>
  <c r="D59" i="2"/>
  <c r="D57" i="2"/>
  <c r="G55" i="2"/>
  <c r="G54" i="2"/>
  <c r="D55" i="2"/>
  <c r="D54" i="2"/>
  <c r="E49" i="2"/>
  <c r="F49" i="2"/>
  <c r="G52" i="2"/>
  <c r="G51" i="2"/>
  <c r="D52" i="2"/>
  <c r="D51" i="2"/>
  <c r="G48" i="2"/>
  <c r="G47" i="2"/>
  <c r="D48" i="2"/>
  <c r="D47" i="2"/>
  <c r="G41" i="2"/>
  <c r="G42" i="2"/>
  <c r="G40" i="2"/>
  <c r="D41" i="2"/>
  <c r="D42" i="2"/>
  <c r="D40" i="2"/>
  <c r="G45" i="2"/>
  <c r="G44" i="2"/>
  <c r="D45" i="2"/>
  <c r="D44" i="2"/>
  <c r="G37" i="2"/>
  <c r="G36" i="2"/>
  <c r="D37" i="2"/>
  <c r="D36" i="2"/>
  <c r="G34" i="2"/>
  <c r="G33" i="2"/>
  <c r="D34" i="2"/>
  <c r="D33" i="2"/>
  <c r="G28" i="2"/>
  <c r="G29" i="2"/>
  <c r="G30" i="2"/>
  <c r="G31" i="2"/>
  <c r="G27" i="2"/>
  <c r="D28" i="2"/>
  <c r="D29" i="2"/>
  <c r="D30" i="2"/>
  <c r="D31" i="2"/>
  <c r="G24" i="2"/>
  <c r="G25" i="2"/>
  <c r="G23" i="2"/>
  <c r="D24" i="2"/>
  <c r="D25" i="2"/>
  <c r="E20" i="2"/>
  <c r="E19" i="2" s="1"/>
  <c r="F20" i="2"/>
  <c r="F19" i="2" s="1"/>
  <c r="H20" i="2"/>
  <c r="I20" i="2"/>
  <c r="G21" i="2"/>
  <c r="D21" i="2"/>
  <c r="D20" i="2" s="1"/>
  <c r="E17" i="2"/>
  <c r="E16" i="2" s="1"/>
  <c r="F17" i="2"/>
  <c r="F16" i="2" s="1"/>
  <c r="H17" i="2"/>
  <c r="I17" i="2"/>
  <c r="G18" i="2"/>
  <c r="D18" i="2"/>
  <c r="D17" i="2" s="1"/>
  <c r="D16" i="2" s="1"/>
  <c r="G15" i="2"/>
  <c r="G14" i="2"/>
  <c r="D15" i="2"/>
  <c r="D14" i="2"/>
  <c r="G11" i="2"/>
  <c r="G12" i="2"/>
  <c r="G10" i="2"/>
  <c r="D11" i="2"/>
  <c r="D12" i="2"/>
  <c r="D10" i="2"/>
  <c r="I16" i="2" l="1"/>
  <c r="I19" i="2"/>
  <c r="G149" i="2"/>
  <c r="G156" i="2"/>
  <c r="H16" i="2"/>
  <c r="H19" i="2"/>
  <c r="G32" i="2"/>
  <c r="G35" i="2"/>
  <c r="G43" i="2"/>
  <c r="G46" i="2"/>
  <c r="G50" i="2"/>
  <c r="G53" i="2"/>
  <c r="G56" i="2"/>
  <c r="G61" i="2"/>
  <c r="G68" i="2"/>
  <c r="G76" i="2"/>
  <c r="G87" i="2"/>
  <c r="G99" i="2"/>
  <c r="G122" i="2"/>
  <c r="G142" i="2"/>
  <c r="G151" i="2"/>
  <c r="G154" i="2"/>
  <c r="G159" i="2"/>
  <c r="G9" i="2"/>
  <c r="D9" i="2"/>
  <c r="D13" i="2"/>
  <c r="G26" i="2"/>
  <c r="G39" i="2"/>
  <c r="G71" i="2"/>
  <c r="G82" i="2"/>
  <c r="G89" i="2"/>
  <c r="G92" i="2"/>
  <c r="G111" i="2"/>
  <c r="G118" i="2"/>
  <c r="G128" i="2"/>
  <c r="G135" i="2"/>
  <c r="G145" i="2"/>
  <c r="G163" i="2"/>
  <c r="G17" i="2"/>
  <c r="G20" i="2"/>
  <c r="H38" i="2"/>
  <c r="H49" i="2"/>
  <c r="H144" i="2"/>
  <c r="H148" i="2"/>
  <c r="I38" i="2"/>
  <c r="I49" i="2"/>
  <c r="I144" i="2"/>
  <c r="I148" i="2"/>
  <c r="D32" i="2"/>
  <c r="D35" i="2"/>
  <c r="D43" i="2"/>
  <c r="D39" i="2"/>
  <c r="D46" i="2"/>
  <c r="D50" i="2"/>
  <c r="D53" i="2"/>
  <c r="D56" i="2"/>
  <c r="D61" i="2"/>
  <c r="D68" i="2"/>
  <c r="D71" i="2"/>
  <c r="F38" i="2"/>
  <c r="E38" i="2"/>
  <c r="G16" i="2" l="1"/>
  <c r="G86" i="2"/>
  <c r="G75" i="2"/>
  <c r="G19" i="2"/>
  <c r="G158" i="2"/>
  <c r="G141" i="2"/>
  <c r="D49" i="2"/>
  <c r="G8" i="2"/>
  <c r="G49" i="2"/>
  <c r="G148" i="2"/>
  <c r="G144" i="2"/>
  <c r="G38" i="2"/>
  <c r="H168" i="2"/>
  <c r="I168" i="2"/>
  <c r="D8" i="2"/>
  <c r="D38" i="2"/>
  <c r="E168" i="2"/>
  <c r="F168" i="2"/>
  <c r="G98" i="2"/>
  <c r="G168" i="2" l="1"/>
  <c r="D75" i="2" l="1"/>
  <c r="D26" i="2" l="1"/>
  <c r="D19" i="2"/>
  <c r="D168" i="2" s="1"/>
</calcChain>
</file>

<file path=xl/sharedStrings.xml><?xml version="1.0" encoding="utf-8"?>
<sst xmlns="http://schemas.openxmlformats.org/spreadsheetml/2006/main" count="397" uniqueCount="285">
  <si>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</si>
  <si>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</si>
  <si>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</si>
  <si>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</si>
  <si>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</si>
  <si>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</si>
  <si>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</si>
  <si>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</si>
  <si>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</si>
  <si>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</si>
  <si>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</si>
  <si>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</si>
  <si>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</si>
  <si>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</si>
  <si>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</si>
  <si>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</si>
  <si>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</si>
  <si>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</si>
  <si>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</si>
  <si>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</si>
  <si>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</si>
  <si>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</si>
  <si>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</si>
  <si>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</si>
  <si>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</si>
  <si>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Стимулирование спроса на отечественные беспилотные авиационные системы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</si>
  <si>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</si>
  <si>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</si>
  <si>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</si>
  <si>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</si>
  <si>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</si>
  <si>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</si>
  <si>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</si>
  <si>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</si>
  <si>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</si>
  <si>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</si>
  <si>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</si>
  <si>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</si>
  <si>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</si>
  <si>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</si>
  <si>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</si>
  <si>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</si>
  <si>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</si>
  <si>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</si>
  <si>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</si>
  <si>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</si>
  <si>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</si>
  <si>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</si>
  <si>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</si>
  <si>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</si>
  <si>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</si>
  <si>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</si>
  <si>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</si>
  <si>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</si>
  <si>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</si>
  <si>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</si>
  <si>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</si>
  <si>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</si>
  <si>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</si>
  <si>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</si>
  <si>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</si>
  <si>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</si>
  <si>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</si>
  <si>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</si>
  <si>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</si>
  <si>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</si>
  <si>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</si>
  <si>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</si>
  <si>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</si>
  <si>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812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</si>
  <si>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</si>
  <si>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</si>
  <si>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</si>
  <si>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</si>
  <si>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</si>
  <si>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</si>
  <si>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</si>
  <si>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</si>
  <si>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</si>
  <si>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</si>
  <si>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</si>
  <si>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</si>
  <si>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</si>
  <si>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</si>
  <si>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</si>
  <si>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</si>
  <si>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</si>
  <si>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</si>
  <si>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</si>
  <si>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</si>
  <si>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</si>
  <si>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</si>
  <si>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</si>
  <si>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</si>
  <si>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</si>
  <si>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</si>
  <si>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</si>
  <si>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</si>
  <si>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</si>
  <si>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</si>
  <si>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</si>
  <si>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</si>
  <si>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</si>
  <si>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</si>
  <si>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</si>
  <si>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</si>
  <si>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</si>
  <si>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</si>
  <si>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</si>
  <si>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</si>
  <si>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</si>
  <si>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</si>
  <si>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</si>
  <si>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</si>
  <si>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</si>
  <si>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</si>
  <si>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</si>
  <si>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</si>
  <si>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</si>
  <si>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</si>
  <si>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</si>
  <si>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</si>
  <si>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</si>
  <si>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</si>
  <si>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</si>
  <si>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</si>
  <si>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</si>
  <si>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</si>
  <si>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</si>
  <si>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</si>
  <si>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</si>
  <si>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</si>
  <si>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</si>
  <si>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</si>
  <si>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</si>
  <si>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</si>
  <si>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</si>
  <si>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</si>
  <si>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</si>
  <si>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</si>
  <si>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</si>
  <si>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</si>
  <si>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</si>
  <si>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</si>
  <si>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</si>
  <si>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</si>
  <si>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</si>
  <si>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</si>
  <si>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</si>
  <si>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</si>
  <si>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</si>
  <si>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</si>
  <si>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</si>
  <si>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</si>
  <si>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</si>
  <si>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</si>
  <si>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</si>
  <si>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</si>
  <si>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</si>
  <si>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</si>
  <si>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</si>
  <si>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</si>
  <si>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</si>
  <si>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</si>
  <si>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</si>
  <si>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</si>
  <si>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</si>
  <si>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</si>
  <si>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</si>
  <si>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</si>
  <si>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</si>
  <si>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</si>
  <si>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</si>
  <si>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</si>
  <si>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</si>
  <si>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</si>
  <si>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</si>
  <si>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</si>
  <si>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</si>
  <si>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</si>
  <si>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</si>
  <si>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</si>
  <si>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</si>
  <si>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</si>
  <si>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</si>
  <si>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</si>
  <si>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</si>
  <si>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</si>
  <si>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</si>
  <si>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</si>
  <si>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</si>
  <si>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</si>
  <si>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</si>
  <si>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</si>
  <si>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</si>
  <si>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</si>
  <si>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</si>
  <si>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</si>
  <si>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</si>
  <si>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</si>
  <si>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</si>
  <si>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</si>
  <si>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</si>
  <si>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</si>
  <si>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</si>
  <si>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</si>
  <si>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</si>
  <si>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</si>
  <si>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</si>
  <si>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</si>
  <si>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</si>
  <si>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</si>
  <si>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</si>
  <si>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</si>
  <si>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</si>
  <si>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</si>
  <si>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</si>
  <si>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</si>
  <si>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</si>
  <si>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</si>
  <si>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</si>
  <si>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</si>
  <si>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</si>
  <si>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</si>
  <si>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</si>
  <si>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</si>
  <si>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</si>
  <si>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</si>
  <si>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</si>
  <si>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</si>
  <si>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</si>
  <si>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</si>
  <si>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</si>
  <si>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</si>
  <si>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311EГ02250</t>
  </si>
  <si>
    <t>Реализация мероприятий антитеррористической направленности</t>
  </si>
  <si>
    <t>311EГ21150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</si>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</sst>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4" fontId="4" fillId="2" borderId="15" xfId="13" applyNumberFormat="1" applyAlignment="1" applyProtection="1">
      <alignment horizontal="right" vertical="top"/>
    </xf>
    <xf numFmtId="4" fontId="3" fillId="3" borderId="18" xfId="17" applyNumberFormat="1" applyAlignment="1" applyProtection="1">
      <alignment horizontal="right" vertical="top"/>
    </xf>
    <xf numFmtId="4" fontId="2" fillId="0" borderId="21" xfId="21" applyNumberFormat="1" applyAlignment="1" applyProtection="1">
      <alignment horizontal="right" vertical="top"/>
    </xf>
    <xf numFmtId="4" fontId="6" fillId="0" borderId="22" xfId="22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4" fontId="2" fillId="5" borderId="21" xfId="21" applyNumberFormat="1" applyFill="1" applyAlignment="1" applyProtection="1">
      <alignment horizontal="right" vertical="top"/>
    </xf>
    <xf numFmtId="4" fontId="6" fillId="5" borderId="22" xfId="22" applyNumberFormat="1" applyFill="1" applyAlignment="1" applyProtection="1">
      <alignment horizontal="right" vertical="top"/>
    </xf>
    <xf numFmtId="0" fontId="3" fillId="0" borderId="11" xfId="8" applyNumberFormat="1" applyProtection="1">
      <alignment horizontal="center" vertical="center" wrapText="1"/>
    </xf>
    <xf numFmtId="0" fontId="3" fillId="0" borderId="12" xfId="9" applyNumberFormat="1" applyProtection="1">
      <alignment horizontal="center" vertical="center" wrapText="1"/>
    </xf>
    <xf numFmtId="0" fontId="3" fillId="0" borderId="13" xfId="10" applyNumberFormat="1" applyProtection="1">
      <alignment horizontal="center" vertical="center" wrapText="1"/>
    </xf>
    <xf numFmtId="0" fontId="2" fillId="0" borderId="21" xfId="20" applyNumberFormat="1" applyProtection="1">
      <alignment horizontal="center" vertical="top" shrinkToFi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showGridLines="0" tabSelected="1" workbookViewId="0">
      <pane ySplit="7" topLeftCell="A26" activePane="bottomLeft" state="frozen"/>
      <selection pane="bottomLeft" activeCell="D35" sqref="D35"/>
    </sheetView>
  </sheetViews>
  <sheetFormatPr defaultColWidth="9.42578125" defaultRowHeight="15" x14ac:dyDescent="0.25"/>
  <cols>
    <col min="1" max="1" width="39.42578125" style="1" customWidth="1"/>
    <col min="2" max="2" width="6.85546875" style="1" customWidth="1"/>
    <col min="3" max="3" width="8.85546875" style="1" customWidth="1"/>
    <col min="4" max="9" width="18.140625" style="1" customWidth="1"/>
    <col min="10" max="16384" width="9.42578125" style="1"/>
  </cols>
  <sheetData>
    <row r="1" spans="1:9" ht="15.95" customHeight="1" x14ac:dyDescent="0.25">
      <c r="A1" s="28" t="s">
        <v>283</v>
      </c>
      <c r="B1" s="29"/>
      <c r="C1" s="29"/>
      <c r="D1" s="29"/>
      <c r="E1" s="29"/>
      <c r="F1" s="29"/>
      <c r="G1" s="29"/>
      <c r="H1" s="29"/>
      <c r="I1" s="29"/>
    </row>
    <row r="2" spans="1:9" ht="15.95" customHeight="1" x14ac:dyDescent="0.25">
      <c r="A2" s="28" t="s">
        <v>284</v>
      </c>
      <c r="B2" s="29"/>
      <c r="C2" s="29"/>
      <c r="D2" s="29"/>
      <c r="E2" s="29"/>
      <c r="F2" s="29"/>
      <c r="G2" s="29"/>
      <c r="H2" s="29"/>
      <c r="I2" s="29"/>
    </row>
    <row r="3" spans="1:9" ht="15.2" customHeight="1" x14ac:dyDescent="0.25">
      <c r="A3" s="30" t="s">
        <v>0</v>
      </c>
      <c r="B3" s="31"/>
      <c r="C3" s="31"/>
      <c r="D3" s="31"/>
      <c r="E3" s="31"/>
      <c r="F3" s="31"/>
      <c r="G3" s="31"/>
      <c r="H3" s="31"/>
      <c r="I3" s="31"/>
    </row>
    <row r="4" spans="1:9" ht="15.2" customHeight="1" x14ac:dyDescent="0.25">
      <c r="A4" s="32" t="s">
        <v>1</v>
      </c>
      <c r="B4" s="34" t="s">
        <v>2</v>
      </c>
      <c r="C4" s="38" t="s">
        <v>3</v>
      </c>
      <c r="D4" s="34" t="s">
        <v>4</v>
      </c>
      <c r="E4" s="35"/>
      <c r="F4" s="35"/>
      <c r="G4" s="36" t="s">
        <v>5</v>
      </c>
      <c r="H4" s="37"/>
      <c r="I4" s="37"/>
    </row>
    <row r="5" spans="1:9" ht="15.2" customHeight="1" x14ac:dyDescent="0.25">
      <c r="A5" s="33"/>
      <c r="B5" s="35"/>
      <c r="C5" s="39"/>
      <c r="D5" s="45" t="s">
        <v>6</v>
      </c>
      <c r="E5" s="41" t="s">
        <v>7</v>
      </c>
      <c r="F5" s="42"/>
      <c r="G5" s="41" t="s">
        <v>6</v>
      </c>
      <c r="H5" s="43" t="s">
        <v>7</v>
      </c>
      <c r="I5" s="44"/>
    </row>
    <row r="6" spans="1:9" ht="38.25" x14ac:dyDescent="0.25">
      <c r="A6" s="33"/>
      <c r="B6" s="35"/>
      <c r="C6" s="40"/>
      <c r="D6" s="46"/>
      <c r="E6" s="2" t="s">
        <v>8</v>
      </c>
      <c r="F6" s="2" t="s">
        <v>9</v>
      </c>
      <c r="G6" s="42"/>
      <c r="H6" s="2" t="s">
        <v>8</v>
      </c>
      <c r="I6" s="3" t="s">
        <v>9</v>
      </c>
    </row>
    <row r="7" spans="1:9" x14ac:dyDescent="0.25">
      <c r="A7" s="24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6">
        <v>9</v>
      </c>
    </row>
    <row r="8" spans="1:9" ht="20.25" customHeight="1" thickBot="1" x14ac:dyDescent="0.3">
      <c r="A8" s="4" t="s">
        <v>10</v>
      </c>
      <c r="B8" s="5"/>
      <c r="C8" s="5"/>
      <c r="D8" s="15">
        <f>D9+D13</f>
        <v>6594505381.4400005</v>
      </c>
      <c r="E8" s="15">
        <f t="shared" ref="E8:I8" si="0">E9+E13</f>
        <v>4536389081.4399996</v>
      </c>
      <c r="F8" s="15">
        <f t="shared" si="0"/>
        <v>2058116300</v>
      </c>
      <c r="G8" s="15">
        <f t="shared" si="0"/>
        <v>4549399295.1800003</v>
      </c>
      <c r="H8" s="15">
        <f t="shared" si="0"/>
        <v>3354422171.3699999</v>
      </c>
      <c r="I8" s="15">
        <f t="shared" si="0"/>
        <v>1194977123.8099999</v>
      </c>
    </row>
    <row r="9" spans="1:9" ht="16.5" customHeight="1" x14ac:dyDescent="0.25">
      <c r="A9" s="6" t="s">
        <v>11</v>
      </c>
      <c r="B9" s="7"/>
      <c r="C9" s="7"/>
      <c r="D9" s="16">
        <f>SUM(D10:D12)</f>
        <v>6506317237.1100006</v>
      </c>
      <c r="E9" s="16">
        <f t="shared" ref="E9:I9" si="1">SUM(E10:E12)</f>
        <v>4475543437.1099997</v>
      </c>
      <c r="F9" s="16">
        <f t="shared" si="1"/>
        <v>2030773800</v>
      </c>
      <c r="G9" s="16">
        <f t="shared" si="1"/>
        <v>4549399295.1800003</v>
      </c>
      <c r="H9" s="16">
        <f t="shared" si="1"/>
        <v>3354422171.3699999</v>
      </c>
      <c r="I9" s="16">
        <f t="shared" si="1"/>
        <v>1194977123.8099999</v>
      </c>
    </row>
    <row r="10" spans="1:9" ht="25.5" customHeight="1" x14ac:dyDescent="0.25">
      <c r="A10" s="8" t="s">
        <v>12</v>
      </c>
      <c r="B10" s="27">
        <v>808</v>
      </c>
      <c r="C10" s="9" t="s">
        <v>14</v>
      </c>
      <c r="D10" s="17">
        <f>SUM(E10:F10)</f>
        <v>4412736000</v>
      </c>
      <c r="E10" s="17">
        <v>4412736000</v>
      </c>
      <c r="F10" s="17">
        <v>0</v>
      </c>
      <c r="G10" s="17">
        <f>SUM(H10:I10)</f>
        <v>3317464116</v>
      </c>
      <c r="H10" s="17">
        <v>3317464116</v>
      </c>
      <c r="I10" s="18">
        <v>0</v>
      </c>
    </row>
    <row r="11" spans="1:9" ht="65.25" customHeight="1" x14ac:dyDescent="0.25">
      <c r="A11" s="8" t="s">
        <v>15</v>
      </c>
      <c r="B11" s="9" t="s">
        <v>13</v>
      </c>
      <c r="C11" s="9" t="s">
        <v>16</v>
      </c>
      <c r="D11" s="17">
        <f t="shared" ref="D11:D12" si="2">SUM(E11:F11)</f>
        <v>306031615</v>
      </c>
      <c r="E11" s="17">
        <v>9180948.4499999993</v>
      </c>
      <c r="F11" s="17">
        <v>296850666.55000001</v>
      </c>
      <c r="G11" s="17">
        <f t="shared" ref="G11:G12" si="3">SUM(H11:I11)</f>
        <v>54539021.989999995</v>
      </c>
      <c r="H11" s="17">
        <v>1636170.66</v>
      </c>
      <c r="I11" s="18">
        <v>52902851.329999998</v>
      </c>
    </row>
    <row r="12" spans="1:9" ht="65.25" customHeight="1" x14ac:dyDescent="0.25">
      <c r="A12" s="8" t="s">
        <v>17</v>
      </c>
      <c r="B12" s="9" t="s">
        <v>13</v>
      </c>
      <c r="C12" s="9" t="s">
        <v>18</v>
      </c>
      <c r="D12" s="17">
        <f t="shared" si="2"/>
        <v>1787549622.1100001</v>
      </c>
      <c r="E12" s="17">
        <v>53626488.659999996</v>
      </c>
      <c r="F12" s="17">
        <v>1733923133.45</v>
      </c>
      <c r="G12" s="17">
        <f t="shared" si="3"/>
        <v>1177396157.1900001</v>
      </c>
      <c r="H12" s="17">
        <v>35321884.710000001</v>
      </c>
      <c r="I12" s="18">
        <v>1142074272.48</v>
      </c>
    </row>
    <row r="13" spans="1:9" ht="27" customHeight="1" x14ac:dyDescent="0.25">
      <c r="A13" s="6" t="s">
        <v>19</v>
      </c>
      <c r="B13" s="7"/>
      <c r="C13" s="7"/>
      <c r="D13" s="16">
        <f>SUM(D14:D15)</f>
        <v>88188144.329999998</v>
      </c>
      <c r="E13" s="16">
        <f t="shared" ref="E13:I13" si="4">SUM(E14:E15)</f>
        <v>60845644.329999998</v>
      </c>
      <c r="F13" s="16">
        <f t="shared" si="4"/>
        <v>27342500</v>
      </c>
      <c r="G13" s="16">
        <f t="shared" si="4"/>
        <v>0</v>
      </c>
      <c r="H13" s="16">
        <f t="shared" si="4"/>
        <v>0</v>
      </c>
      <c r="I13" s="16">
        <f t="shared" si="4"/>
        <v>0</v>
      </c>
    </row>
    <row r="14" spans="1:9" ht="75.75" customHeight="1" x14ac:dyDescent="0.25">
      <c r="A14" s="8" t="s">
        <v>20</v>
      </c>
      <c r="B14" s="9" t="s">
        <v>13</v>
      </c>
      <c r="C14" s="9" t="s">
        <v>21</v>
      </c>
      <c r="D14" s="17">
        <f>SUM(E14:F14)</f>
        <v>60000000</v>
      </c>
      <c r="E14" s="17">
        <v>60000000</v>
      </c>
      <c r="F14" s="17">
        <v>0</v>
      </c>
      <c r="G14" s="17">
        <f>SUM(H14:I14)</f>
        <v>0</v>
      </c>
      <c r="H14" s="17">
        <v>0</v>
      </c>
      <c r="I14" s="18">
        <v>0</v>
      </c>
    </row>
    <row r="15" spans="1:9" ht="78" customHeight="1" x14ac:dyDescent="0.25">
      <c r="A15" s="8" t="s">
        <v>22</v>
      </c>
      <c r="B15" s="9" t="s">
        <v>13</v>
      </c>
      <c r="C15" s="9" t="s">
        <v>23</v>
      </c>
      <c r="D15" s="17">
        <f>SUM(E15:F15)</f>
        <v>28188144.329999998</v>
      </c>
      <c r="E15" s="17">
        <v>845644.33</v>
      </c>
      <c r="F15" s="17">
        <v>27342500</v>
      </c>
      <c r="G15" s="17">
        <f>SUM(H15:I15)</f>
        <v>0</v>
      </c>
      <c r="H15" s="17">
        <v>0</v>
      </c>
      <c r="I15" s="18">
        <v>0</v>
      </c>
    </row>
    <row r="16" spans="1:9" ht="30.75" thickBot="1" x14ac:dyDescent="0.3">
      <c r="A16" s="4" t="s">
        <v>24</v>
      </c>
      <c r="B16" s="5"/>
      <c r="C16" s="5"/>
      <c r="D16" s="15">
        <f>D17</f>
        <v>18000000</v>
      </c>
      <c r="E16" s="15">
        <f t="shared" ref="E16:I16" si="5">E17</f>
        <v>0</v>
      </c>
      <c r="F16" s="15">
        <f t="shared" si="5"/>
        <v>18000000</v>
      </c>
      <c r="G16" s="15">
        <f t="shared" si="5"/>
        <v>0</v>
      </c>
      <c r="H16" s="15">
        <f t="shared" si="5"/>
        <v>0</v>
      </c>
      <c r="I16" s="15">
        <f t="shared" si="5"/>
        <v>0</v>
      </c>
    </row>
    <row r="17" spans="1:9" ht="38.25" x14ac:dyDescent="0.25">
      <c r="A17" s="6" t="s">
        <v>25</v>
      </c>
      <c r="B17" s="7"/>
      <c r="C17" s="7"/>
      <c r="D17" s="16">
        <f>SUM(D18)</f>
        <v>18000000</v>
      </c>
      <c r="E17" s="16">
        <f t="shared" ref="E17:I17" si="6">SUM(E18)</f>
        <v>0</v>
      </c>
      <c r="F17" s="16">
        <f t="shared" si="6"/>
        <v>18000000</v>
      </c>
      <c r="G17" s="16">
        <f t="shared" si="6"/>
        <v>0</v>
      </c>
      <c r="H17" s="16">
        <f t="shared" si="6"/>
        <v>0</v>
      </c>
      <c r="I17" s="16">
        <f t="shared" si="6"/>
        <v>0</v>
      </c>
    </row>
    <row r="18" spans="1:9" ht="51" customHeight="1" x14ac:dyDescent="0.25">
      <c r="A18" s="8" t="s">
        <v>26</v>
      </c>
      <c r="B18" s="9" t="s">
        <v>27</v>
      </c>
      <c r="C18" s="9" t="s">
        <v>28</v>
      </c>
      <c r="D18" s="17">
        <f>SUM(E18:F18)</f>
        <v>18000000</v>
      </c>
      <c r="E18" s="17">
        <v>0</v>
      </c>
      <c r="F18" s="17">
        <v>18000000</v>
      </c>
      <c r="G18" s="17">
        <f>SUM(H18:I18)</f>
        <v>0</v>
      </c>
      <c r="H18" s="17">
        <v>0</v>
      </c>
      <c r="I18" s="18">
        <v>0</v>
      </c>
    </row>
    <row r="19" spans="1:9" ht="15.75" thickBot="1" x14ac:dyDescent="0.3">
      <c r="A19" s="4" t="s">
        <v>29</v>
      </c>
      <c r="B19" s="5"/>
      <c r="C19" s="5"/>
      <c r="D19" s="15">
        <f>D20+D22+D26+D32+D35</f>
        <v>382083841</v>
      </c>
      <c r="E19" s="15">
        <f t="shared" ref="E19:I19" si="7">E20+E22+E26+E32+E35</f>
        <v>73431741</v>
      </c>
      <c r="F19" s="15">
        <f t="shared" si="7"/>
        <v>308652100</v>
      </c>
      <c r="G19" s="15">
        <f t="shared" si="7"/>
        <v>153697246.40000001</v>
      </c>
      <c r="H19" s="15">
        <f t="shared" si="7"/>
        <v>31433204.829999998</v>
      </c>
      <c r="I19" s="15">
        <f t="shared" si="7"/>
        <v>122264041.56999999</v>
      </c>
    </row>
    <row r="20" spans="1:9" ht="24.75" customHeight="1" x14ac:dyDescent="0.25">
      <c r="A20" s="6" t="s">
        <v>30</v>
      </c>
      <c r="B20" s="7"/>
      <c r="C20" s="7"/>
      <c r="D20" s="16">
        <f>SUM(D21)</f>
        <v>218411000</v>
      </c>
      <c r="E20" s="16">
        <f t="shared" ref="E20:I20" si="8">SUM(E21)</f>
        <v>37129900</v>
      </c>
      <c r="F20" s="16">
        <f t="shared" si="8"/>
        <v>181281100</v>
      </c>
      <c r="G20" s="16">
        <f t="shared" si="8"/>
        <v>73751843.900000006</v>
      </c>
      <c r="H20" s="16">
        <f t="shared" si="8"/>
        <v>12537823.51</v>
      </c>
      <c r="I20" s="16">
        <f t="shared" si="8"/>
        <v>61214020.390000001</v>
      </c>
    </row>
    <row r="21" spans="1:9" ht="53.25" customHeight="1" x14ac:dyDescent="0.25">
      <c r="A21" s="8" t="s">
        <v>31</v>
      </c>
      <c r="B21" s="9" t="s">
        <v>32</v>
      </c>
      <c r="C21" s="9" t="s">
        <v>33</v>
      </c>
      <c r="D21" s="17">
        <f>SUM(E21:F21)</f>
        <v>218411000</v>
      </c>
      <c r="E21" s="17">
        <v>37129900</v>
      </c>
      <c r="F21" s="17">
        <v>181281100</v>
      </c>
      <c r="G21" s="17">
        <f>SUM(H21:I21)</f>
        <v>73751843.900000006</v>
      </c>
      <c r="H21" s="17">
        <v>12537823.51</v>
      </c>
      <c r="I21" s="18">
        <v>61214020.390000001</v>
      </c>
    </row>
    <row r="22" spans="1:9" ht="25.5" x14ac:dyDescent="0.25">
      <c r="A22" s="6" t="s">
        <v>34</v>
      </c>
      <c r="B22" s="7"/>
      <c r="C22" s="7"/>
      <c r="D22" s="16">
        <f>SUM(D23:D25)</f>
        <v>27807733</v>
      </c>
      <c r="E22" s="16">
        <f t="shared" ref="E22:I22" si="9">SUM(E23:E25)</f>
        <v>834233</v>
      </c>
      <c r="F22" s="16">
        <f t="shared" si="9"/>
        <v>26973500</v>
      </c>
      <c r="G22" s="16">
        <f t="shared" si="9"/>
        <v>2336516.71</v>
      </c>
      <c r="H22" s="16">
        <f t="shared" si="9"/>
        <v>70096.239999999991</v>
      </c>
      <c r="I22" s="16">
        <f t="shared" si="9"/>
        <v>2266420.4699999997</v>
      </c>
    </row>
    <row r="23" spans="1:9" ht="153" customHeight="1" x14ac:dyDescent="0.25">
      <c r="A23" s="8" t="s">
        <v>35</v>
      </c>
      <c r="B23" s="9" t="s">
        <v>36</v>
      </c>
      <c r="C23" s="9" t="s">
        <v>37</v>
      </c>
      <c r="D23" s="17">
        <f>SUM(E23:F23)</f>
        <v>493609</v>
      </c>
      <c r="E23" s="17">
        <v>14809</v>
      </c>
      <c r="F23" s="17">
        <v>478800</v>
      </c>
      <c r="G23" s="17">
        <f>SUM(H23:I23)</f>
        <v>493609</v>
      </c>
      <c r="H23" s="17">
        <v>14809</v>
      </c>
      <c r="I23" s="18">
        <v>478800</v>
      </c>
    </row>
    <row r="24" spans="1:9" ht="52.5" customHeight="1" x14ac:dyDescent="0.25">
      <c r="A24" s="8" t="s">
        <v>38</v>
      </c>
      <c r="B24" s="9" t="s">
        <v>39</v>
      </c>
      <c r="C24" s="9" t="s">
        <v>40</v>
      </c>
      <c r="D24" s="17">
        <f t="shared" ref="D24:D25" si="10">SUM(E24:F24)</f>
        <v>4766392</v>
      </c>
      <c r="E24" s="17">
        <v>142992</v>
      </c>
      <c r="F24" s="17">
        <v>4623400</v>
      </c>
      <c r="G24" s="17">
        <f t="shared" ref="G24:G25" si="11">SUM(H24:I24)</f>
        <v>0</v>
      </c>
      <c r="H24" s="17">
        <v>0</v>
      </c>
      <c r="I24" s="18">
        <v>0</v>
      </c>
    </row>
    <row r="25" spans="1:9" ht="64.5" customHeight="1" x14ac:dyDescent="0.25">
      <c r="A25" s="8" t="s">
        <v>41</v>
      </c>
      <c r="B25" s="9" t="s">
        <v>39</v>
      </c>
      <c r="C25" s="9" t="s">
        <v>42</v>
      </c>
      <c r="D25" s="17">
        <f t="shared" si="10"/>
        <v>22547732</v>
      </c>
      <c r="E25" s="17">
        <v>676432</v>
      </c>
      <c r="F25" s="17">
        <v>21871300</v>
      </c>
      <c r="G25" s="17">
        <f t="shared" si="11"/>
        <v>1842907.71</v>
      </c>
      <c r="H25" s="17">
        <v>55287.24</v>
      </c>
      <c r="I25" s="18">
        <v>1787620.47</v>
      </c>
    </row>
    <row r="26" spans="1:9" ht="25.5" x14ac:dyDescent="0.25">
      <c r="A26" s="6" t="s">
        <v>43</v>
      </c>
      <c r="B26" s="7"/>
      <c r="C26" s="7"/>
      <c r="D26" s="16">
        <f>SUM(D27:D31)</f>
        <v>106732112</v>
      </c>
      <c r="E26" s="16">
        <f t="shared" ref="E26:I26" si="12">SUM(E27:E31)</f>
        <v>14682512</v>
      </c>
      <c r="F26" s="16">
        <f t="shared" si="12"/>
        <v>92049600</v>
      </c>
      <c r="G26" s="16">
        <f t="shared" si="12"/>
        <v>58602059.789999999</v>
      </c>
      <c r="H26" s="16">
        <f t="shared" si="12"/>
        <v>8166359.0800000001</v>
      </c>
      <c r="I26" s="16">
        <f t="shared" si="12"/>
        <v>50435700.710000001</v>
      </c>
    </row>
    <row r="27" spans="1:9" ht="38.25" customHeight="1" x14ac:dyDescent="0.25">
      <c r="A27" s="8" t="s">
        <v>44</v>
      </c>
      <c r="B27" s="9" t="s">
        <v>45</v>
      </c>
      <c r="C27" s="9" t="s">
        <v>46</v>
      </c>
      <c r="D27" s="17">
        <f>SUM(E27:F27)</f>
        <v>250000</v>
      </c>
      <c r="E27" s="17">
        <v>250000</v>
      </c>
      <c r="F27" s="17">
        <v>0</v>
      </c>
      <c r="G27" s="17">
        <f>SUM(H27:I27)</f>
        <v>250000</v>
      </c>
      <c r="H27" s="17">
        <v>250000</v>
      </c>
      <c r="I27" s="18">
        <v>0</v>
      </c>
    </row>
    <row r="28" spans="1:9" ht="62.25" customHeight="1" x14ac:dyDescent="0.25">
      <c r="A28" s="8" t="s">
        <v>47</v>
      </c>
      <c r="B28" s="9" t="s">
        <v>45</v>
      </c>
      <c r="C28" s="9" t="s">
        <v>48</v>
      </c>
      <c r="D28" s="17">
        <f t="shared" ref="D28:D31" si="13">SUM(E28:F28)</f>
        <v>335700</v>
      </c>
      <c r="E28" s="17">
        <v>0</v>
      </c>
      <c r="F28" s="17">
        <v>335700</v>
      </c>
      <c r="G28" s="17">
        <f t="shared" ref="G28:G31" si="14">SUM(H28:I28)</f>
        <v>335700</v>
      </c>
      <c r="H28" s="17">
        <v>0</v>
      </c>
      <c r="I28" s="18">
        <v>335700</v>
      </c>
    </row>
    <row r="29" spans="1:9" ht="39.75" customHeight="1" x14ac:dyDescent="0.25">
      <c r="A29" s="8" t="s">
        <v>49</v>
      </c>
      <c r="B29" s="9" t="s">
        <v>32</v>
      </c>
      <c r="C29" s="9" t="s">
        <v>50</v>
      </c>
      <c r="D29" s="17">
        <f t="shared" si="13"/>
        <v>11596000</v>
      </c>
      <c r="E29" s="17">
        <v>11596000</v>
      </c>
      <c r="F29" s="17">
        <v>0</v>
      </c>
      <c r="G29" s="17">
        <f t="shared" si="14"/>
        <v>6366875.25</v>
      </c>
      <c r="H29" s="17">
        <v>6366875.25</v>
      </c>
      <c r="I29" s="18">
        <v>0</v>
      </c>
    </row>
    <row r="30" spans="1:9" ht="38.25" customHeight="1" x14ac:dyDescent="0.25">
      <c r="A30" s="8" t="s">
        <v>51</v>
      </c>
      <c r="B30" s="9" t="s">
        <v>32</v>
      </c>
      <c r="C30" s="9" t="s">
        <v>52</v>
      </c>
      <c r="D30" s="17">
        <f t="shared" si="13"/>
        <v>69256700</v>
      </c>
      <c r="E30" s="17">
        <v>2077700</v>
      </c>
      <c r="F30" s="17">
        <v>67179000</v>
      </c>
      <c r="G30" s="17">
        <f t="shared" si="14"/>
        <v>51649484.539999999</v>
      </c>
      <c r="H30" s="17">
        <v>1549483.83</v>
      </c>
      <c r="I30" s="18">
        <v>50100000.710000001</v>
      </c>
    </row>
    <row r="31" spans="1:9" ht="63.75" customHeight="1" x14ac:dyDescent="0.25">
      <c r="A31" s="8" t="s">
        <v>53</v>
      </c>
      <c r="B31" s="9" t="s">
        <v>32</v>
      </c>
      <c r="C31" s="9" t="s">
        <v>54</v>
      </c>
      <c r="D31" s="17">
        <f t="shared" si="13"/>
        <v>25293712</v>
      </c>
      <c r="E31" s="17">
        <v>758812</v>
      </c>
      <c r="F31" s="17">
        <v>24534900</v>
      </c>
      <c r="G31" s="17">
        <f t="shared" si="14"/>
        <v>0</v>
      </c>
      <c r="H31" s="17">
        <v>0</v>
      </c>
      <c r="I31" s="18">
        <v>0</v>
      </c>
    </row>
    <row r="32" spans="1:9" ht="27.75" customHeight="1" x14ac:dyDescent="0.25">
      <c r="A32" s="6" t="s">
        <v>55</v>
      </c>
      <c r="B32" s="7"/>
      <c r="C32" s="7"/>
      <c r="D32" s="16">
        <f>SUM(D33:D34)</f>
        <v>19779200</v>
      </c>
      <c r="E32" s="16">
        <f t="shared" ref="E32:I32" si="15">SUM(E33:E34)</f>
        <v>19779200</v>
      </c>
      <c r="F32" s="16">
        <f t="shared" si="15"/>
        <v>0</v>
      </c>
      <c r="G32" s="16">
        <f t="shared" si="15"/>
        <v>9653030</v>
      </c>
      <c r="H32" s="16">
        <f t="shared" si="15"/>
        <v>9653030</v>
      </c>
      <c r="I32" s="16">
        <f t="shared" si="15"/>
        <v>0</v>
      </c>
    </row>
    <row r="33" spans="1:9" ht="28.5" customHeight="1" x14ac:dyDescent="0.25">
      <c r="A33" s="8" t="s">
        <v>12</v>
      </c>
      <c r="B33" s="9" t="s">
        <v>45</v>
      </c>
      <c r="C33" s="9" t="s">
        <v>56</v>
      </c>
      <c r="D33" s="17">
        <f>SUM(E33:F33)</f>
        <v>18579200</v>
      </c>
      <c r="E33" s="17">
        <v>18579200</v>
      </c>
      <c r="F33" s="17">
        <v>0</v>
      </c>
      <c r="G33" s="17">
        <f>SUM(H33:I33)</f>
        <v>9326100</v>
      </c>
      <c r="H33" s="17">
        <v>9326100</v>
      </c>
      <c r="I33" s="18">
        <v>0</v>
      </c>
    </row>
    <row r="34" spans="1:9" ht="24.75" customHeight="1" x14ac:dyDescent="0.25">
      <c r="A34" s="8" t="s">
        <v>57</v>
      </c>
      <c r="B34" s="9" t="s">
        <v>45</v>
      </c>
      <c r="C34" s="9" t="s">
        <v>58</v>
      </c>
      <c r="D34" s="17">
        <f>SUM(E34:F34)</f>
        <v>1200000</v>
      </c>
      <c r="E34" s="17">
        <v>1200000</v>
      </c>
      <c r="F34" s="17">
        <v>0</v>
      </c>
      <c r="G34" s="17">
        <f>SUM(H34:I34)</f>
        <v>326930</v>
      </c>
      <c r="H34" s="17">
        <v>326930</v>
      </c>
      <c r="I34" s="18">
        <v>0</v>
      </c>
    </row>
    <row r="35" spans="1:9" ht="25.5" x14ac:dyDescent="0.25">
      <c r="A35" s="6" t="s">
        <v>59</v>
      </c>
      <c r="B35" s="7"/>
      <c r="C35" s="7"/>
      <c r="D35" s="16">
        <f>SUM(D36:D37)</f>
        <v>9353796</v>
      </c>
      <c r="E35" s="16">
        <f t="shared" ref="E35:I35" si="16">SUM(E36:E37)</f>
        <v>1005896</v>
      </c>
      <c r="F35" s="16">
        <f t="shared" si="16"/>
        <v>8347900</v>
      </c>
      <c r="G35" s="16">
        <f t="shared" si="16"/>
        <v>9353796</v>
      </c>
      <c r="H35" s="16">
        <f t="shared" si="16"/>
        <v>1005896</v>
      </c>
      <c r="I35" s="16">
        <f t="shared" si="16"/>
        <v>8347900</v>
      </c>
    </row>
    <row r="36" spans="1:9" ht="26.25" customHeight="1" x14ac:dyDescent="0.25">
      <c r="A36" s="8" t="s">
        <v>60</v>
      </c>
      <c r="B36" s="9" t="s">
        <v>61</v>
      </c>
      <c r="C36" s="9" t="s">
        <v>62</v>
      </c>
      <c r="D36" s="17">
        <f>SUM(E36:F36)</f>
        <v>5180600</v>
      </c>
      <c r="E36" s="17">
        <v>880700</v>
      </c>
      <c r="F36" s="17">
        <v>4299900</v>
      </c>
      <c r="G36" s="17">
        <f>SUM(H36:I36)</f>
        <v>5180600</v>
      </c>
      <c r="H36" s="22">
        <v>880700</v>
      </c>
      <c r="I36" s="23">
        <v>4299900</v>
      </c>
    </row>
    <row r="37" spans="1:9" ht="104.25" customHeight="1" x14ac:dyDescent="0.25">
      <c r="A37" s="8" t="s">
        <v>63</v>
      </c>
      <c r="B37" s="9" t="s">
        <v>61</v>
      </c>
      <c r="C37" s="9" t="s">
        <v>64</v>
      </c>
      <c r="D37" s="17">
        <f>SUM(E37:F37)</f>
        <v>4173196</v>
      </c>
      <c r="E37" s="17">
        <v>125196</v>
      </c>
      <c r="F37" s="17">
        <v>4048000</v>
      </c>
      <c r="G37" s="17">
        <f>SUM(H37:I37)</f>
        <v>4173196</v>
      </c>
      <c r="H37" s="17">
        <v>125196</v>
      </c>
      <c r="I37" s="18">
        <v>4048000</v>
      </c>
    </row>
    <row r="38" spans="1:9" ht="17.25" customHeight="1" thickBot="1" x14ac:dyDescent="0.3">
      <c r="A38" s="4" t="s">
        <v>65</v>
      </c>
      <c r="B38" s="5"/>
      <c r="C38" s="5"/>
      <c r="D38" s="15">
        <f>D39+D43+D46</f>
        <v>1249193097.27</v>
      </c>
      <c r="E38" s="15">
        <f t="shared" ref="E38:I38" si="17">E39+E43+E46</f>
        <v>304282497.26999998</v>
      </c>
      <c r="F38" s="15">
        <f t="shared" si="17"/>
        <v>944910600</v>
      </c>
      <c r="G38" s="15">
        <f t="shared" si="17"/>
        <v>322563883.03999996</v>
      </c>
      <c r="H38" s="15">
        <f t="shared" si="17"/>
        <v>46382190.069999993</v>
      </c>
      <c r="I38" s="15">
        <f t="shared" si="17"/>
        <v>276181692.96999997</v>
      </c>
    </row>
    <row r="39" spans="1:9" x14ac:dyDescent="0.25">
      <c r="A39" s="6" t="s">
        <v>66</v>
      </c>
      <c r="B39" s="7"/>
      <c r="C39" s="7"/>
      <c r="D39" s="16">
        <f>SUM(D40:D42)</f>
        <v>146409989.19</v>
      </c>
      <c r="E39" s="16">
        <f t="shared" ref="E39:I39" si="18">SUM(E40:E42)</f>
        <v>138705689.19</v>
      </c>
      <c r="F39" s="16">
        <f t="shared" si="18"/>
        <v>7704300</v>
      </c>
      <c r="G39" s="16">
        <f t="shared" si="18"/>
        <v>32462111.149999999</v>
      </c>
      <c r="H39" s="16">
        <f t="shared" si="18"/>
        <v>24757811.149999999</v>
      </c>
      <c r="I39" s="16">
        <f t="shared" si="18"/>
        <v>7704300</v>
      </c>
    </row>
    <row r="40" spans="1:9" ht="26.25" customHeight="1" x14ac:dyDescent="0.25">
      <c r="A40" s="8" t="s">
        <v>67</v>
      </c>
      <c r="B40" s="9" t="s">
        <v>13</v>
      </c>
      <c r="C40" s="9" t="s">
        <v>68</v>
      </c>
      <c r="D40" s="17">
        <f>SUM(E40:F40)</f>
        <v>94165872.870000005</v>
      </c>
      <c r="E40" s="17">
        <v>94165872.870000005</v>
      </c>
      <c r="F40" s="17">
        <v>0</v>
      </c>
      <c r="G40" s="17">
        <f>SUM(H40:I40)</f>
        <v>1590725.58</v>
      </c>
      <c r="H40" s="17">
        <v>1590725.58</v>
      </c>
      <c r="I40" s="18">
        <v>0</v>
      </c>
    </row>
    <row r="41" spans="1:9" ht="25.5" customHeight="1" x14ac:dyDescent="0.25">
      <c r="A41" s="8" t="s">
        <v>67</v>
      </c>
      <c r="B41" s="9" t="s">
        <v>69</v>
      </c>
      <c r="C41" s="9" t="s">
        <v>68</v>
      </c>
      <c r="D41" s="17">
        <f t="shared" ref="D41:D42" si="19">SUM(E41:F41)</f>
        <v>44301539</v>
      </c>
      <c r="E41" s="17">
        <v>44301539</v>
      </c>
      <c r="F41" s="17">
        <v>0</v>
      </c>
      <c r="G41" s="17">
        <f t="shared" ref="G41:G42" si="20">SUM(H41:I41)</f>
        <v>22928808.25</v>
      </c>
      <c r="H41" s="17">
        <v>22928808.25</v>
      </c>
      <c r="I41" s="18">
        <v>0</v>
      </c>
    </row>
    <row r="42" spans="1:9" ht="37.5" customHeight="1" x14ac:dyDescent="0.25">
      <c r="A42" s="8" t="s">
        <v>70</v>
      </c>
      <c r="B42" s="9" t="s">
        <v>13</v>
      </c>
      <c r="C42" s="9" t="s">
        <v>71</v>
      </c>
      <c r="D42" s="17">
        <f t="shared" si="19"/>
        <v>7942577.3200000003</v>
      </c>
      <c r="E42" s="17">
        <v>238277.32</v>
      </c>
      <c r="F42" s="17">
        <v>7704300</v>
      </c>
      <c r="G42" s="17">
        <f t="shared" si="20"/>
        <v>7942577.3200000003</v>
      </c>
      <c r="H42" s="17">
        <v>238277.32</v>
      </c>
      <c r="I42" s="18">
        <v>7704300</v>
      </c>
    </row>
    <row r="43" spans="1:9" ht="27.75" customHeight="1" x14ac:dyDescent="0.25">
      <c r="A43" s="6" t="s">
        <v>72</v>
      </c>
      <c r="B43" s="7"/>
      <c r="C43" s="7"/>
      <c r="D43" s="16">
        <f>SUM(D44:D45)</f>
        <v>451957408.08000004</v>
      </c>
      <c r="E43" s="16">
        <f t="shared" ref="E43:I43" si="21">SUM(E44:E45)</f>
        <v>49057308.079999998</v>
      </c>
      <c r="F43" s="16">
        <f t="shared" si="21"/>
        <v>402900100</v>
      </c>
      <c r="G43" s="16">
        <f t="shared" si="21"/>
        <v>192839448.22999999</v>
      </c>
      <c r="H43" s="16">
        <f t="shared" si="21"/>
        <v>11084407.969999999</v>
      </c>
      <c r="I43" s="16">
        <f t="shared" si="21"/>
        <v>181755040.25999999</v>
      </c>
    </row>
    <row r="44" spans="1:9" ht="64.5" customHeight="1" x14ac:dyDescent="0.25">
      <c r="A44" s="8" t="s">
        <v>73</v>
      </c>
      <c r="B44" s="9" t="s">
        <v>69</v>
      </c>
      <c r="C44" s="9" t="s">
        <v>74</v>
      </c>
      <c r="D44" s="17">
        <f>SUM(E44:F44)</f>
        <v>166170808.08000001</v>
      </c>
      <c r="E44" s="22">
        <v>1661708.08</v>
      </c>
      <c r="F44" s="22">
        <v>164509100</v>
      </c>
      <c r="G44" s="17">
        <f>SUM(H44:I44)</f>
        <v>134087784.72999999</v>
      </c>
      <c r="H44" s="17">
        <v>1340877.8500000001</v>
      </c>
      <c r="I44" s="18">
        <v>132746906.88</v>
      </c>
    </row>
    <row r="45" spans="1:9" ht="38.25" x14ac:dyDescent="0.25">
      <c r="A45" s="8" t="s">
        <v>75</v>
      </c>
      <c r="B45" s="9" t="s">
        <v>69</v>
      </c>
      <c r="C45" s="9" t="s">
        <v>76</v>
      </c>
      <c r="D45" s="17">
        <f>SUM(E45:F45)</f>
        <v>285786600</v>
      </c>
      <c r="E45" s="17">
        <v>47395600</v>
      </c>
      <c r="F45" s="17">
        <v>238391000</v>
      </c>
      <c r="G45" s="17">
        <f>SUM(H45:I45)</f>
        <v>58751663.5</v>
      </c>
      <c r="H45" s="17">
        <v>9743530.1199999992</v>
      </c>
      <c r="I45" s="18">
        <v>49008133.380000003</v>
      </c>
    </row>
    <row r="46" spans="1:9" ht="14.25" customHeight="1" x14ac:dyDescent="0.25">
      <c r="A46" s="6" t="s">
        <v>77</v>
      </c>
      <c r="B46" s="7"/>
      <c r="C46" s="7"/>
      <c r="D46" s="16">
        <f>SUM(D47:D48)</f>
        <v>650825700</v>
      </c>
      <c r="E46" s="16">
        <f t="shared" ref="E46:I46" si="22">SUM(E47:E48)</f>
        <v>116519500</v>
      </c>
      <c r="F46" s="16">
        <f t="shared" si="22"/>
        <v>534306200</v>
      </c>
      <c r="G46" s="16">
        <f t="shared" si="22"/>
        <v>97262323.659999996</v>
      </c>
      <c r="H46" s="16">
        <f t="shared" si="22"/>
        <v>10539970.949999999</v>
      </c>
      <c r="I46" s="16">
        <f t="shared" si="22"/>
        <v>86722352.709999993</v>
      </c>
    </row>
    <row r="47" spans="1:9" ht="41.25" customHeight="1" x14ac:dyDescent="0.25">
      <c r="A47" s="8" t="s">
        <v>78</v>
      </c>
      <c r="B47" s="9" t="s">
        <v>79</v>
      </c>
      <c r="C47" s="9" t="s">
        <v>80</v>
      </c>
      <c r="D47" s="17">
        <f>SUM(E47:F47)</f>
        <v>550825700</v>
      </c>
      <c r="E47" s="17">
        <v>16519500</v>
      </c>
      <c r="F47" s="17">
        <v>534306200</v>
      </c>
      <c r="G47" s="17">
        <f>SUM(H47:I47)</f>
        <v>89403590.469999999</v>
      </c>
      <c r="H47" s="17">
        <v>2681237.7599999998</v>
      </c>
      <c r="I47" s="18">
        <v>86722352.709999993</v>
      </c>
    </row>
    <row r="48" spans="1:9" ht="51" customHeight="1" x14ac:dyDescent="0.25">
      <c r="A48" s="8" t="s">
        <v>81</v>
      </c>
      <c r="B48" s="9" t="s">
        <v>79</v>
      </c>
      <c r="C48" s="9" t="s">
        <v>82</v>
      </c>
      <c r="D48" s="17">
        <f>SUM(E48:F48)</f>
        <v>100000000</v>
      </c>
      <c r="E48" s="17">
        <v>100000000</v>
      </c>
      <c r="F48" s="17">
        <v>0</v>
      </c>
      <c r="G48" s="17">
        <f>SUM(H48:I48)</f>
        <v>7858733.1900000004</v>
      </c>
      <c r="H48" s="17">
        <v>7858733.1900000004</v>
      </c>
      <c r="I48" s="18">
        <v>0</v>
      </c>
    </row>
    <row r="49" spans="1:9" ht="15.75" thickBot="1" x14ac:dyDescent="0.3">
      <c r="A49" s="4" t="s">
        <v>83</v>
      </c>
      <c r="B49" s="5"/>
      <c r="C49" s="5"/>
      <c r="D49" s="15">
        <f>D50+D53+D56+D61++D68+D71</f>
        <v>2170692036.5700002</v>
      </c>
      <c r="E49" s="15">
        <f t="shared" ref="E49:I49" si="23">E50+E53+E56+E61++E68+E71</f>
        <v>839642736.57000005</v>
      </c>
      <c r="F49" s="15">
        <f t="shared" si="23"/>
        <v>1331049300</v>
      </c>
      <c r="G49" s="15">
        <f t="shared" si="23"/>
        <v>555024221.18000007</v>
      </c>
      <c r="H49" s="15">
        <f t="shared" si="23"/>
        <v>189997984.41</v>
      </c>
      <c r="I49" s="15">
        <f t="shared" si="23"/>
        <v>365026236.76999998</v>
      </c>
    </row>
    <row r="50" spans="1:9" ht="25.5" customHeight="1" x14ac:dyDescent="0.25">
      <c r="A50" s="6" t="s">
        <v>84</v>
      </c>
      <c r="B50" s="7"/>
      <c r="C50" s="7"/>
      <c r="D50" s="16">
        <f>SUM(D51:D52)</f>
        <v>49843300</v>
      </c>
      <c r="E50" s="16">
        <f t="shared" ref="E50:I50" si="24">SUM(E51:E52)</f>
        <v>29742100</v>
      </c>
      <c r="F50" s="16">
        <f t="shared" si="24"/>
        <v>20101200</v>
      </c>
      <c r="G50" s="16">
        <f t="shared" si="24"/>
        <v>36753775</v>
      </c>
      <c r="H50" s="16">
        <f t="shared" si="24"/>
        <v>21677875</v>
      </c>
      <c r="I50" s="16">
        <f t="shared" si="24"/>
        <v>15075900</v>
      </c>
    </row>
    <row r="51" spans="1:9" ht="27.75" customHeight="1" x14ac:dyDescent="0.25">
      <c r="A51" s="8" t="s">
        <v>12</v>
      </c>
      <c r="B51" s="9" t="s">
        <v>45</v>
      </c>
      <c r="C51" s="9" t="s">
        <v>85</v>
      </c>
      <c r="D51" s="17">
        <f>SUM(E51:F51)</f>
        <v>2514800</v>
      </c>
      <c r="E51" s="17">
        <v>2514800</v>
      </c>
      <c r="F51" s="17">
        <v>0</v>
      </c>
      <c r="G51" s="17">
        <f>SUM(H51:I51)</f>
        <v>1257400</v>
      </c>
      <c r="H51" s="17">
        <v>1257400</v>
      </c>
      <c r="I51" s="18">
        <v>0</v>
      </c>
    </row>
    <row r="52" spans="1:9" ht="27" customHeight="1" x14ac:dyDescent="0.25">
      <c r="A52" s="8" t="s">
        <v>86</v>
      </c>
      <c r="B52" s="9" t="s">
        <v>45</v>
      </c>
      <c r="C52" s="9" t="s">
        <v>87</v>
      </c>
      <c r="D52" s="17">
        <f>SUM(E52:F52)</f>
        <v>47328500</v>
      </c>
      <c r="E52" s="17">
        <v>27227300</v>
      </c>
      <c r="F52" s="17">
        <v>20101200</v>
      </c>
      <c r="G52" s="17">
        <f>SUM(H52:I52)</f>
        <v>35496375</v>
      </c>
      <c r="H52" s="17">
        <v>20420475</v>
      </c>
      <c r="I52" s="18">
        <v>15075900</v>
      </c>
    </row>
    <row r="53" spans="1:9" ht="27" customHeight="1" x14ac:dyDescent="0.25">
      <c r="A53" s="6" t="s">
        <v>88</v>
      </c>
      <c r="B53" s="7"/>
      <c r="C53" s="7"/>
      <c r="D53" s="16">
        <f>SUM(D54:D55)</f>
        <v>211369488</v>
      </c>
      <c r="E53" s="16">
        <f t="shared" ref="E53:I53" si="25">SUM(E54:E55)</f>
        <v>6341088</v>
      </c>
      <c r="F53" s="16">
        <f t="shared" si="25"/>
        <v>205028400</v>
      </c>
      <c r="G53" s="16">
        <f t="shared" si="25"/>
        <v>140094948</v>
      </c>
      <c r="H53" s="16">
        <f t="shared" si="25"/>
        <v>4202849.21</v>
      </c>
      <c r="I53" s="16">
        <f t="shared" si="25"/>
        <v>135892098.78999999</v>
      </c>
    </row>
    <row r="54" spans="1:9" ht="39" customHeight="1" x14ac:dyDescent="0.25">
      <c r="A54" s="8" t="s">
        <v>89</v>
      </c>
      <c r="B54" s="9" t="s">
        <v>45</v>
      </c>
      <c r="C54" s="9" t="s">
        <v>90</v>
      </c>
      <c r="D54" s="17">
        <f>SUM(E54:F54)</f>
        <v>104574540</v>
      </c>
      <c r="E54" s="17">
        <v>3137240</v>
      </c>
      <c r="F54" s="17">
        <v>101437300</v>
      </c>
      <c r="G54" s="17">
        <f>SUM(H54:I54)</f>
        <v>33300000</v>
      </c>
      <c r="H54" s="17">
        <v>999001.21</v>
      </c>
      <c r="I54" s="18">
        <v>32300998.789999999</v>
      </c>
    </row>
    <row r="55" spans="1:9" ht="65.25" customHeight="1" x14ac:dyDescent="0.25">
      <c r="A55" s="8" t="s">
        <v>91</v>
      </c>
      <c r="B55" s="9" t="s">
        <v>45</v>
      </c>
      <c r="C55" s="9" t="s">
        <v>92</v>
      </c>
      <c r="D55" s="17">
        <f>SUM(E55:F55)</f>
        <v>106794948</v>
      </c>
      <c r="E55" s="17">
        <v>3203848</v>
      </c>
      <c r="F55" s="17">
        <v>103591100</v>
      </c>
      <c r="G55" s="17">
        <f>SUM(H55:I55)</f>
        <v>106794948</v>
      </c>
      <c r="H55" s="22">
        <v>3203848</v>
      </c>
      <c r="I55" s="23">
        <v>103591100</v>
      </c>
    </row>
    <row r="56" spans="1:9" ht="26.25" customHeight="1" x14ac:dyDescent="0.25">
      <c r="A56" s="6" t="s">
        <v>93</v>
      </c>
      <c r="B56" s="7"/>
      <c r="C56" s="7"/>
      <c r="D56" s="16">
        <f>SUM(D57:D60)</f>
        <v>1602043310</v>
      </c>
      <c r="E56" s="16">
        <f t="shared" ref="E56:I56" si="26">SUM(E57:E60)</f>
        <v>601656110</v>
      </c>
      <c r="F56" s="16">
        <f t="shared" si="26"/>
        <v>1000387200</v>
      </c>
      <c r="G56" s="16">
        <f t="shared" si="26"/>
        <v>141298322.59999999</v>
      </c>
      <c r="H56" s="16">
        <f t="shared" si="26"/>
        <v>31106453.520000003</v>
      </c>
      <c r="I56" s="16">
        <f t="shared" si="26"/>
        <v>110191869.08</v>
      </c>
    </row>
    <row r="57" spans="1:9" ht="14.25" customHeight="1" x14ac:dyDescent="0.25">
      <c r="A57" s="8" t="s">
        <v>94</v>
      </c>
      <c r="B57" s="9" t="s">
        <v>45</v>
      </c>
      <c r="C57" s="9" t="s">
        <v>95</v>
      </c>
      <c r="D57" s="17">
        <f>SUM(E57:F57)</f>
        <v>15000000</v>
      </c>
      <c r="E57" s="17">
        <v>15000000</v>
      </c>
      <c r="F57" s="17">
        <v>0</v>
      </c>
      <c r="G57" s="17">
        <f>SUM(H57:I57)</f>
        <v>0</v>
      </c>
      <c r="H57" s="17">
        <v>0</v>
      </c>
      <c r="I57" s="18">
        <v>0</v>
      </c>
    </row>
    <row r="58" spans="1:9" ht="27.75" customHeight="1" x14ac:dyDescent="0.25">
      <c r="A58" s="8" t="s">
        <v>67</v>
      </c>
      <c r="B58" s="9" t="s">
        <v>69</v>
      </c>
      <c r="C58" s="9" t="s">
        <v>96</v>
      </c>
      <c r="D58" s="17">
        <f t="shared" ref="D58:D59" si="27">SUM(E58:F58)</f>
        <v>363704394.19</v>
      </c>
      <c r="E58" s="17">
        <v>363704394.19</v>
      </c>
      <c r="F58" s="17">
        <v>0</v>
      </c>
      <c r="G58" s="17">
        <f t="shared" ref="G58:G60" si="28">SUM(H58:I58)</f>
        <v>12910641.630000001</v>
      </c>
      <c r="H58" s="17">
        <v>12910641.630000001</v>
      </c>
      <c r="I58" s="18">
        <v>0</v>
      </c>
    </row>
    <row r="59" spans="1:9" ht="40.5" customHeight="1" x14ac:dyDescent="0.25">
      <c r="A59" s="8" t="s">
        <v>97</v>
      </c>
      <c r="B59" s="9" t="s">
        <v>45</v>
      </c>
      <c r="C59" s="9" t="s">
        <v>98</v>
      </c>
      <c r="D59" s="17">
        <f t="shared" si="27"/>
        <v>37023510</v>
      </c>
      <c r="E59" s="17">
        <v>1110710</v>
      </c>
      <c r="F59" s="17">
        <v>35912800</v>
      </c>
      <c r="G59" s="17">
        <f t="shared" si="28"/>
        <v>37023510</v>
      </c>
      <c r="H59" s="22">
        <v>1110710</v>
      </c>
      <c r="I59" s="23">
        <v>35912800</v>
      </c>
    </row>
    <row r="60" spans="1:9" ht="27" customHeight="1" x14ac:dyDescent="0.25">
      <c r="A60" s="8" t="s">
        <v>99</v>
      </c>
      <c r="B60" s="9" t="s">
        <v>69</v>
      </c>
      <c r="C60" s="9" t="s">
        <v>100</v>
      </c>
      <c r="D60" s="17">
        <f>SUM(E60:F60)</f>
        <v>1186315405.8099999</v>
      </c>
      <c r="E60" s="17">
        <v>221841005.81</v>
      </c>
      <c r="F60" s="17">
        <v>964474400</v>
      </c>
      <c r="G60" s="17">
        <f t="shared" si="28"/>
        <v>91364170.969999999</v>
      </c>
      <c r="H60" s="17">
        <v>17085101.890000001</v>
      </c>
      <c r="I60" s="18">
        <v>74279069.079999998</v>
      </c>
    </row>
    <row r="61" spans="1:9" ht="51" x14ac:dyDescent="0.25">
      <c r="A61" s="6" t="s">
        <v>101</v>
      </c>
      <c r="B61" s="7"/>
      <c r="C61" s="7"/>
      <c r="D61" s="16">
        <f>SUM(D62:D67)</f>
        <v>101934300</v>
      </c>
      <c r="E61" s="16">
        <f t="shared" ref="E61:I61" si="29">SUM(E62:E67)</f>
        <v>101934300</v>
      </c>
      <c r="F61" s="16">
        <f t="shared" si="29"/>
        <v>0</v>
      </c>
      <c r="G61" s="16">
        <f t="shared" si="29"/>
        <v>44368582.390000001</v>
      </c>
      <c r="H61" s="16">
        <f t="shared" si="29"/>
        <v>44368582.390000001</v>
      </c>
      <c r="I61" s="16">
        <f t="shared" si="29"/>
        <v>0</v>
      </c>
    </row>
    <row r="62" spans="1:9" ht="51" x14ac:dyDescent="0.25">
      <c r="A62" s="8" t="s">
        <v>102</v>
      </c>
      <c r="B62" s="9" t="s">
        <v>45</v>
      </c>
      <c r="C62" s="9" t="s">
        <v>103</v>
      </c>
      <c r="D62" s="17">
        <f>SUM(E62:F62)</f>
        <v>300000</v>
      </c>
      <c r="E62" s="17">
        <v>300000</v>
      </c>
      <c r="F62" s="17">
        <v>0</v>
      </c>
      <c r="G62" s="17">
        <f>SUM(H62:I62)</f>
        <v>300000</v>
      </c>
      <c r="H62" s="17">
        <v>300000</v>
      </c>
      <c r="I62" s="18">
        <v>0</v>
      </c>
    </row>
    <row r="63" spans="1:9" ht="25.5" x14ac:dyDescent="0.25">
      <c r="A63" s="8" t="s">
        <v>104</v>
      </c>
      <c r="B63" s="9" t="s">
        <v>45</v>
      </c>
      <c r="C63" s="9" t="s">
        <v>105</v>
      </c>
      <c r="D63" s="17">
        <f t="shared" ref="D63:D67" si="30">SUM(E63:F63)</f>
        <v>300000</v>
      </c>
      <c r="E63" s="17">
        <v>300000</v>
      </c>
      <c r="F63" s="17">
        <v>0</v>
      </c>
      <c r="G63" s="17">
        <f t="shared" ref="G63:G67" si="31">SUM(H63:I63)</f>
        <v>300000</v>
      </c>
      <c r="H63" s="17">
        <v>300000</v>
      </c>
      <c r="I63" s="18">
        <v>0</v>
      </c>
    </row>
    <row r="64" spans="1:9" ht="51" x14ac:dyDescent="0.25">
      <c r="A64" s="8" t="s">
        <v>106</v>
      </c>
      <c r="B64" s="9" t="s">
        <v>45</v>
      </c>
      <c r="C64" s="9" t="s">
        <v>107</v>
      </c>
      <c r="D64" s="17">
        <f t="shared" si="30"/>
        <v>61318300</v>
      </c>
      <c r="E64" s="17">
        <v>61318300</v>
      </c>
      <c r="F64" s="17">
        <v>0</v>
      </c>
      <c r="G64" s="17">
        <f t="shared" si="31"/>
        <v>27497100</v>
      </c>
      <c r="H64" s="17">
        <v>27497100</v>
      </c>
      <c r="I64" s="18">
        <v>0</v>
      </c>
    </row>
    <row r="65" spans="1:9" ht="25.5" x14ac:dyDescent="0.25">
      <c r="A65" s="8" t="s">
        <v>108</v>
      </c>
      <c r="B65" s="9" t="s">
        <v>45</v>
      </c>
      <c r="C65" s="9" t="s">
        <v>109</v>
      </c>
      <c r="D65" s="17">
        <f t="shared" si="30"/>
        <v>1800000</v>
      </c>
      <c r="E65" s="17">
        <v>1800000</v>
      </c>
      <c r="F65" s="17">
        <v>0</v>
      </c>
      <c r="G65" s="17">
        <f t="shared" si="31"/>
        <v>1800000</v>
      </c>
      <c r="H65" s="17">
        <v>1800000</v>
      </c>
      <c r="I65" s="18">
        <v>0</v>
      </c>
    </row>
    <row r="66" spans="1:9" ht="51" x14ac:dyDescent="0.25">
      <c r="A66" s="8" t="s">
        <v>110</v>
      </c>
      <c r="B66" s="9" t="s">
        <v>45</v>
      </c>
      <c r="C66" s="9" t="s">
        <v>111</v>
      </c>
      <c r="D66" s="17">
        <f t="shared" si="30"/>
        <v>13200000</v>
      </c>
      <c r="E66" s="17">
        <v>13200000</v>
      </c>
      <c r="F66" s="17">
        <v>0</v>
      </c>
      <c r="G66" s="17">
        <f t="shared" si="31"/>
        <v>0</v>
      </c>
      <c r="H66" s="17">
        <v>0</v>
      </c>
      <c r="I66" s="18">
        <v>0</v>
      </c>
    </row>
    <row r="67" spans="1:9" ht="38.25" x14ac:dyDescent="0.25">
      <c r="A67" s="8" t="s">
        <v>112</v>
      </c>
      <c r="B67" s="9" t="s">
        <v>45</v>
      </c>
      <c r="C67" s="9" t="s">
        <v>113</v>
      </c>
      <c r="D67" s="17">
        <f t="shared" si="30"/>
        <v>25016000</v>
      </c>
      <c r="E67" s="17">
        <v>25016000</v>
      </c>
      <c r="F67" s="17">
        <v>0</v>
      </c>
      <c r="G67" s="17">
        <f t="shared" si="31"/>
        <v>14471482.390000001</v>
      </c>
      <c r="H67" s="17">
        <v>14471482.390000001</v>
      </c>
      <c r="I67" s="18">
        <v>0</v>
      </c>
    </row>
    <row r="68" spans="1:9" ht="25.5" x14ac:dyDescent="0.25">
      <c r="A68" s="6" t="s">
        <v>114</v>
      </c>
      <c r="B68" s="7"/>
      <c r="C68" s="7"/>
      <c r="D68" s="16">
        <f>SUM(D69:D70)</f>
        <v>97841185</v>
      </c>
      <c r="E68" s="16">
        <f t="shared" ref="E68:I68" si="32">SUM(E69:E70)</f>
        <v>37084085</v>
      </c>
      <c r="F68" s="16">
        <f t="shared" si="32"/>
        <v>60757100</v>
      </c>
      <c r="G68" s="16">
        <f t="shared" si="32"/>
        <v>89260105</v>
      </c>
      <c r="H68" s="16">
        <f t="shared" si="32"/>
        <v>28503005</v>
      </c>
      <c r="I68" s="16">
        <f t="shared" si="32"/>
        <v>60757100</v>
      </c>
    </row>
    <row r="69" spans="1:9" ht="38.25" x14ac:dyDescent="0.25">
      <c r="A69" s="8" t="s">
        <v>115</v>
      </c>
      <c r="B69" s="9" t="s">
        <v>45</v>
      </c>
      <c r="C69" s="9" t="s">
        <v>116</v>
      </c>
      <c r="D69" s="17">
        <f>SUM(E69:F69)</f>
        <v>35205000</v>
      </c>
      <c r="E69" s="17">
        <v>35205000</v>
      </c>
      <c r="F69" s="17">
        <v>0</v>
      </c>
      <c r="G69" s="17">
        <f>SUM(H69:I69)</f>
        <v>26623920</v>
      </c>
      <c r="H69" s="17">
        <v>26623920</v>
      </c>
      <c r="I69" s="18">
        <v>0</v>
      </c>
    </row>
    <row r="70" spans="1:9" ht="63.75" x14ac:dyDescent="0.25">
      <c r="A70" s="8" t="s">
        <v>117</v>
      </c>
      <c r="B70" s="9" t="s">
        <v>45</v>
      </c>
      <c r="C70" s="9" t="s">
        <v>118</v>
      </c>
      <c r="D70" s="17">
        <f>SUM(E70:F70)</f>
        <v>62636185</v>
      </c>
      <c r="E70" s="17">
        <v>1879085</v>
      </c>
      <c r="F70" s="17">
        <v>60757100</v>
      </c>
      <c r="G70" s="17">
        <f>SUM(H70:I70)</f>
        <v>62636185</v>
      </c>
      <c r="H70" s="17">
        <v>1879085</v>
      </c>
      <c r="I70" s="18">
        <v>60757100</v>
      </c>
    </row>
    <row r="71" spans="1:9" ht="38.25" x14ac:dyDescent="0.25">
      <c r="A71" s="6" t="s">
        <v>119</v>
      </c>
      <c r="B71" s="7"/>
      <c r="C71" s="7"/>
      <c r="D71" s="16">
        <f>SUM(D72:D74)</f>
        <v>107660453.56999999</v>
      </c>
      <c r="E71" s="16">
        <f t="shared" ref="E71:I71" si="33">SUM(E72:E74)</f>
        <v>62885053.57</v>
      </c>
      <c r="F71" s="16">
        <f t="shared" si="33"/>
        <v>44775400</v>
      </c>
      <c r="G71" s="16">
        <f t="shared" si="33"/>
        <v>103248488.19</v>
      </c>
      <c r="H71" s="16">
        <f t="shared" si="33"/>
        <v>60139219.289999999</v>
      </c>
      <c r="I71" s="16">
        <f t="shared" si="33"/>
        <v>43109268.899999999</v>
      </c>
    </row>
    <row r="72" spans="1:9" ht="25.5" x14ac:dyDescent="0.25">
      <c r="A72" s="8" t="s">
        <v>67</v>
      </c>
      <c r="B72" s="9" t="s">
        <v>69</v>
      </c>
      <c r="C72" s="9" t="s">
        <v>120</v>
      </c>
      <c r="D72" s="17">
        <f>SUM(E72:F72)</f>
        <v>613853.56999999995</v>
      </c>
      <c r="E72" s="17">
        <v>613853.56999999995</v>
      </c>
      <c r="F72" s="17">
        <v>0</v>
      </c>
      <c r="G72" s="17">
        <f>SUM(H72:I72)</f>
        <v>613853.56999999995</v>
      </c>
      <c r="H72" s="17">
        <v>613853.56999999995</v>
      </c>
      <c r="I72" s="18">
        <v>0</v>
      </c>
    </row>
    <row r="73" spans="1:9" ht="51" x14ac:dyDescent="0.25">
      <c r="A73" s="8" t="s">
        <v>121</v>
      </c>
      <c r="B73" s="9" t="s">
        <v>45</v>
      </c>
      <c r="C73" s="9" t="s">
        <v>122</v>
      </c>
      <c r="D73" s="17">
        <f t="shared" ref="D73:D74" si="34">SUM(E73:F73)</f>
        <v>7500000</v>
      </c>
      <c r="E73" s="17">
        <v>317300</v>
      </c>
      <c r="F73" s="17">
        <v>7182700</v>
      </c>
      <c r="G73" s="17">
        <f t="shared" ref="G73:G74" si="35">SUM(H73:I73)</f>
        <v>7500000</v>
      </c>
      <c r="H73" s="22">
        <v>317300</v>
      </c>
      <c r="I73" s="23">
        <v>7182700</v>
      </c>
    </row>
    <row r="74" spans="1:9" ht="63.75" x14ac:dyDescent="0.25">
      <c r="A74" s="8" t="s">
        <v>123</v>
      </c>
      <c r="B74" s="9" t="s">
        <v>45</v>
      </c>
      <c r="C74" s="9" t="s">
        <v>124</v>
      </c>
      <c r="D74" s="17">
        <f t="shared" si="34"/>
        <v>99546600</v>
      </c>
      <c r="E74" s="17">
        <v>61953900</v>
      </c>
      <c r="F74" s="17">
        <v>37592700</v>
      </c>
      <c r="G74" s="17">
        <f t="shared" si="35"/>
        <v>95134634.620000005</v>
      </c>
      <c r="H74" s="17">
        <v>59208065.719999999</v>
      </c>
      <c r="I74" s="18">
        <v>35926568.899999999</v>
      </c>
    </row>
    <row r="75" spans="1:9" ht="15.75" thickBot="1" x14ac:dyDescent="0.3">
      <c r="A75" s="4" t="s">
        <v>125</v>
      </c>
      <c r="B75" s="5"/>
      <c r="C75" s="5"/>
      <c r="D75" s="15">
        <f>D76+D82</f>
        <v>82925700</v>
      </c>
      <c r="E75" s="15">
        <f t="shared" ref="E75:I75" si="36">E76+E82</f>
        <v>5618500</v>
      </c>
      <c r="F75" s="15">
        <f t="shared" si="36"/>
        <v>77307200</v>
      </c>
      <c r="G75" s="15">
        <f t="shared" si="36"/>
        <v>54608859.289999992</v>
      </c>
      <c r="H75" s="15">
        <f t="shared" si="36"/>
        <v>3593552.13</v>
      </c>
      <c r="I75" s="15">
        <f t="shared" si="36"/>
        <v>51015307.159999996</v>
      </c>
    </row>
    <row r="76" spans="1:9" ht="25.5" x14ac:dyDescent="0.25">
      <c r="A76" s="6" t="s">
        <v>126</v>
      </c>
      <c r="B76" s="7"/>
      <c r="C76" s="7"/>
      <c r="D76" s="16">
        <f>SUM(D77:D81)</f>
        <v>80623200</v>
      </c>
      <c r="E76" s="16">
        <f t="shared" ref="E76:I76" si="37">SUM(E77:E81)</f>
        <v>4866000</v>
      </c>
      <c r="F76" s="16">
        <f t="shared" si="37"/>
        <v>75757200</v>
      </c>
      <c r="G76" s="16">
        <f t="shared" si="37"/>
        <v>52306359.289999992</v>
      </c>
      <c r="H76" s="16">
        <f t="shared" si="37"/>
        <v>2841052.13</v>
      </c>
      <c r="I76" s="16">
        <f t="shared" si="37"/>
        <v>49465307.159999996</v>
      </c>
    </row>
    <row r="77" spans="1:9" ht="89.25" x14ac:dyDescent="0.25">
      <c r="A77" s="8" t="s">
        <v>127</v>
      </c>
      <c r="B77" s="9" t="s">
        <v>128</v>
      </c>
      <c r="C77" s="9" t="s">
        <v>129</v>
      </c>
      <c r="D77" s="17">
        <f>SUM(E77:F77)</f>
        <v>31000000</v>
      </c>
      <c r="E77" s="17">
        <v>930000</v>
      </c>
      <c r="F77" s="17">
        <v>30070000</v>
      </c>
      <c r="G77" s="17">
        <f>SUM(H77:I77)</f>
        <v>13740302.58</v>
      </c>
      <c r="H77" s="17">
        <v>412209.08</v>
      </c>
      <c r="I77" s="18">
        <v>13328093.5</v>
      </c>
    </row>
    <row r="78" spans="1:9" ht="25.5" x14ac:dyDescent="0.25">
      <c r="A78" s="8" t="s">
        <v>130</v>
      </c>
      <c r="B78" s="9" t="s">
        <v>128</v>
      </c>
      <c r="C78" s="9" t="s">
        <v>131</v>
      </c>
      <c r="D78" s="17">
        <f t="shared" ref="D78:D81" si="38">SUM(E78:F78)</f>
        <v>4031800</v>
      </c>
      <c r="E78" s="17">
        <v>685400</v>
      </c>
      <c r="F78" s="17">
        <v>3346400</v>
      </c>
      <c r="G78" s="17">
        <f t="shared" ref="G78:G81" si="39">SUM(H78:I78)</f>
        <v>4031800</v>
      </c>
      <c r="H78" s="17">
        <v>685400</v>
      </c>
      <c r="I78" s="18">
        <v>3346400</v>
      </c>
    </row>
    <row r="79" spans="1:9" ht="38.25" x14ac:dyDescent="0.25">
      <c r="A79" s="8" t="s">
        <v>132</v>
      </c>
      <c r="B79" s="9" t="s">
        <v>128</v>
      </c>
      <c r="C79" s="9" t="s">
        <v>133</v>
      </c>
      <c r="D79" s="17">
        <f t="shared" si="38"/>
        <v>9900000</v>
      </c>
      <c r="E79" s="17">
        <v>1683000</v>
      </c>
      <c r="F79" s="17">
        <v>8217000</v>
      </c>
      <c r="G79" s="17">
        <f t="shared" si="39"/>
        <v>1947496.6099999999</v>
      </c>
      <c r="H79" s="17">
        <v>331074.42</v>
      </c>
      <c r="I79" s="18">
        <v>1616422.19</v>
      </c>
    </row>
    <row r="80" spans="1:9" ht="25.5" x14ac:dyDescent="0.25">
      <c r="A80" s="8" t="s">
        <v>134</v>
      </c>
      <c r="B80" s="9" t="s">
        <v>128</v>
      </c>
      <c r="C80" s="9" t="s">
        <v>135</v>
      </c>
      <c r="D80" s="17">
        <f t="shared" si="38"/>
        <v>10849300</v>
      </c>
      <c r="E80" s="17">
        <v>325500</v>
      </c>
      <c r="F80" s="17">
        <v>10523800</v>
      </c>
      <c r="G80" s="17">
        <f t="shared" si="39"/>
        <v>10849300</v>
      </c>
      <c r="H80" s="17">
        <v>325500</v>
      </c>
      <c r="I80" s="18">
        <v>10523800</v>
      </c>
    </row>
    <row r="81" spans="1:9" ht="25.5" x14ac:dyDescent="0.25">
      <c r="A81" s="8" t="s">
        <v>136</v>
      </c>
      <c r="B81" s="9" t="s">
        <v>128</v>
      </c>
      <c r="C81" s="9" t="s">
        <v>137</v>
      </c>
      <c r="D81" s="17">
        <f t="shared" si="38"/>
        <v>24842100</v>
      </c>
      <c r="E81" s="17">
        <v>1242100</v>
      </c>
      <c r="F81" s="17">
        <v>23600000</v>
      </c>
      <c r="G81" s="17">
        <f t="shared" si="39"/>
        <v>21737460.099999998</v>
      </c>
      <c r="H81" s="17">
        <v>1086868.6299999999</v>
      </c>
      <c r="I81" s="18">
        <v>20650591.469999999</v>
      </c>
    </row>
    <row r="82" spans="1:9" ht="25.5" x14ac:dyDescent="0.25">
      <c r="A82" s="6" t="s">
        <v>138</v>
      </c>
      <c r="B82" s="7"/>
      <c r="C82" s="7"/>
      <c r="D82" s="16">
        <f>SUM(D83:D85)</f>
        <v>2302500</v>
      </c>
      <c r="E82" s="16">
        <f t="shared" ref="E82:I82" si="40">SUM(E83:E85)</f>
        <v>752500</v>
      </c>
      <c r="F82" s="16">
        <f t="shared" si="40"/>
        <v>1550000</v>
      </c>
      <c r="G82" s="16">
        <f t="shared" si="40"/>
        <v>2302500</v>
      </c>
      <c r="H82" s="16">
        <f t="shared" si="40"/>
        <v>752500</v>
      </c>
      <c r="I82" s="16">
        <f t="shared" si="40"/>
        <v>1550000</v>
      </c>
    </row>
    <row r="83" spans="1:9" x14ac:dyDescent="0.25">
      <c r="A83" s="8" t="s">
        <v>139</v>
      </c>
      <c r="B83" s="9" t="s">
        <v>128</v>
      </c>
      <c r="C83" s="9" t="s">
        <v>140</v>
      </c>
      <c r="D83" s="17">
        <f>SUM(E83:F83)</f>
        <v>435000</v>
      </c>
      <c r="E83" s="17">
        <v>435000</v>
      </c>
      <c r="F83" s="17">
        <v>0</v>
      </c>
      <c r="G83" s="17">
        <f>SUM(H83:I83)</f>
        <v>435000</v>
      </c>
      <c r="H83" s="17">
        <v>435000</v>
      </c>
      <c r="I83" s="18">
        <v>0</v>
      </c>
    </row>
    <row r="84" spans="1:9" ht="51" x14ac:dyDescent="0.25">
      <c r="A84" s="8" t="s">
        <v>141</v>
      </c>
      <c r="B84" s="9" t="s">
        <v>128</v>
      </c>
      <c r="C84" s="9" t="s">
        <v>142</v>
      </c>
      <c r="D84" s="17">
        <f t="shared" ref="D84:D85" si="41">SUM(E84:F84)</f>
        <v>421700</v>
      </c>
      <c r="E84" s="22">
        <v>71700</v>
      </c>
      <c r="F84" s="22">
        <v>350000</v>
      </c>
      <c r="G84" s="22">
        <f t="shared" ref="G84:G85" si="42">SUM(H84:I84)</f>
        <v>421700</v>
      </c>
      <c r="H84" s="22">
        <v>71700</v>
      </c>
      <c r="I84" s="23">
        <v>350000</v>
      </c>
    </row>
    <row r="85" spans="1:9" ht="38.25" x14ac:dyDescent="0.25">
      <c r="A85" s="8" t="s">
        <v>143</v>
      </c>
      <c r="B85" s="9" t="s">
        <v>128</v>
      </c>
      <c r="C85" s="9" t="s">
        <v>144</v>
      </c>
      <c r="D85" s="17">
        <f t="shared" si="41"/>
        <v>1445800</v>
      </c>
      <c r="E85" s="22">
        <v>245800</v>
      </c>
      <c r="F85" s="22">
        <v>1200000</v>
      </c>
      <c r="G85" s="22">
        <f t="shared" si="42"/>
        <v>1445800</v>
      </c>
      <c r="H85" s="22">
        <v>245800</v>
      </c>
      <c r="I85" s="23">
        <v>1200000</v>
      </c>
    </row>
    <row r="86" spans="1:9" ht="75.75" thickBot="1" x14ac:dyDescent="0.3">
      <c r="A86" s="4" t="s">
        <v>145</v>
      </c>
      <c r="B86" s="5"/>
      <c r="C86" s="5"/>
      <c r="D86" s="15">
        <f>D87+D89+D92</f>
        <v>162217476.29000002</v>
      </c>
      <c r="E86" s="15">
        <f t="shared" ref="E86:I86" si="43">E87+E89+E92</f>
        <v>51563176.289999999</v>
      </c>
      <c r="F86" s="15">
        <f t="shared" si="43"/>
        <v>110654300</v>
      </c>
      <c r="G86" s="15">
        <f t="shared" si="43"/>
        <v>104475002.06</v>
      </c>
      <c r="H86" s="15">
        <f t="shared" si="43"/>
        <v>40130902.060000002</v>
      </c>
      <c r="I86" s="15">
        <f t="shared" si="43"/>
        <v>64344100</v>
      </c>
    </row>
    <row r="87" spans="1:9" ht="25.5" x14ac:dyDescent="0.25">
      <c r="A87" s="6" t="s">
        <v>146</v>
      </c>
      <c r="B87" s="7"/>
      <c r="C87" s="7"/>
      <c r="D87" s="16">
        <f>SUM(D88)</f>
        <v>4861546.4000000004</v>
      </c>
      <c r="E87" s="16">
        <f t="shared" ref="E87:I87" si="44">SUM(E88)</f>
        <v>145846.39999999999</v>
      </c>
      <c r="F87" s="16">
        <f t="shared" si="44"/>
        <v>4715700</v>
      </c>
      <c r="G87" s="16">
        <f t="shared" si="44"/>
        <v>4861546.4000000004</v>
      </c>
      <c r="H87" s="16">
        <f t="shared" si="44"/>
        <v>145846.39999999999</v>
      </c>
      <c r="I87" s="16">
        <f t="shared" si="44"/>
        <v>4715700</v>
      </c>
    </row>
    <row r="88" spans="1:9" ht="89.25" x14ac:dyDescent="0.25">
      <c r="A88" s="8" t="s">
        <v>147</v>
      </c>
      <c r="B88" s="9" t="s">
        <v>148</v>
      </c>
      <c r="C88" s="9" t="s">
        <v>149</v>
      </c>
      <c r="D88" s="17">
        <f>SUM(E88:F88)</f>
        <v>4861546.4000000004</v>
      </c>
      <c r="E88" s="17">
        <v>145846.39999999999</v>
      </c>
      <c r="F88" s="17">
        <v>4715700</v>
      </c>
      <c r="G88" s="17">
        <f>SUM(H88:I88)</f>
        <v>4861546.4000000004</v>
      </c>
      <c r="H88" s="17">
        <v>145846.39999999999</v>
      </c>
      <c r="I88" s="18">
        <v>4715700</v>
      </c>
    </row>
    <row r="89" spans="1:9" ht="38.25" x14ac:dyDescent="0.25">
      <c r="A89" s="6" t="s">
        <v>150</v>
      </c>
      <c r="B89" s="7"/>
      <c r="C89" s="7"/>
      <c r="D89" s="16">
        <f>SUM(D90:D91)</f>
        <v>16829175.27</v>
      </c>
      <c r="E89" s="16">
        <f t="shared" ref="E89:I89" si="45">SUM(E90:E91)</f>
        <v>504875.27</v>
      </c>
      <c r="F89" s="16">
        <f t="shared" si="45"/>
        <v>16324300</v>
      </c>
      <c r="G89" s="16">
        <f t="shared" si="45"/>
        <v>14307319.59</v>
      </c>
      <c r="H89" s="16">
        <f t="shared" si="45"/>
        <v>429219.59</v>
      </c>
      <c r="I89" s="16">
        <f t="shared" si="45"/>
        <v>13878100</v>
      </c>
    </row>
    <row r="90" spans="1:9" ht="114.75" x14ac:dyDescent="0.25">
      <c r="A90" s="8" t="s">
        <v>151</v>
      </c>
      <c r="B90" s="9" t="s">
        <v>148</v>
      </c>
      <c r="C90" s="9" t="s">
        <v>152</v>
      </c>
      <c r="D90" s="17">
        <f>SUM(E90:F90)</f>
        <v>2521855.6800000002</v>
      </c>
      <c r="E90" s="17">
        <v>75655.679999999993</v>
      </c>
      <c r="F90" s="17">
        <v>2446200</v>
      </c>
      <c r="G90" s="17">
        <f>SUM(H90:I90)</f>
        <v>0</v>
      </c>
      <c r="H90" s="17">
        <v>0</v>
      </c>
      <c r="I90" s="18">
        <v>0</v>
      </c>
    </row>
    <row r="91" spans="1:9" ht="114.75" x14ac:dyDescent="0.25">
      <c r="A91" s="8" t="s">
        <v>153</v>
      </c>
      <c r="B91" s="9" t="s">
        <v>148</v>
      </c>
      <c r="C91" s="9" t="s">
        <v>154</v>
      </c>
      <c r="D91" s="17">
        <f>SUM(E91:F91)</f>
        <v>14307319.59</v>
      </c>
      <c r="E91" s="17">
        <v>429219.59</v>
      </c>
      <c r="F91" s="17">
        <v>13878100</v>
      </c>
      <c r="G91" s="17">
        <f>SUM(H91:I91)</f>
        <v>14307319.59</v>
      </c>
      <c r="H91" s="17">
        <v>429219.59</v>
      </c>
      <c r="I91" s="18">
        <v>13878100</v>
      </c>
    </row>
    <row r="92" spans="1:9" ht="25.5" x14ac:dyDescent="0.25">
      <c r="A92" s="6" t="s">
        <v>155</v>
      </c>
      <c r="B92" s="7"/>
      <c r="C92" s="7"/>
      <c r="D92" s="16">
        <f>SUM(D93:D97)</f>
        <v>140526754.62</v>
      </c>
      <c r="E92" s="16">
        <f t="shared" ref="E92:I92" si="46">SUM(E93:E97)</f>
        <v>50912454.619999997</v>
      </c>
      <c r="F92" s="16">
        <f t="shared" si="46"/>
        <v>89614300</v>
      </c>
      <c r="G92" s="16">
        <f t="shared" si="46"/>
        <v>85306136.069999993</v>
      </c>
      <c r="H92" s="16">
        <f t="shared" si="46"/>
        <v>39555836.07</v>
      </c>
      <c r="I92" s="16">
        <f t="shared" si="46"/>
        <v>45750300</v>
      </c>
    </row>
    <row r="93" spans="1:9" ht="76.5" x14ac:dyDescent="0.25">
      <c r="A93" s="8" t="s">
        <v>156</v>
      </c>
      <c r="B93" s="9" t="s">
        <v>157</v>
      </c>
      <c r="C93" s="9" t="s">
        <v>158</v>
      </c>
      <c r="D93" s="17">
        <f>SUM(E93:F93)</f>
        <v>26417525.77</v>
      </c>
      <c r="E93" s="17">
        <v>792525.77</v>
      </c>
      <c r="F93" s="17">
        <v>25625000</v>
      </c>
      <c r="G93" s="17">
        <f>SUM(H93:I93)</f>
        <v>0</v>
      </c>
      <c r="H93" s="17">
        <v>0</v>
      </c>
      <c r="I93" s="18">
        <v>0</v>
      </c>
    </row>
    <row r="94" spans="1:9" ht="63.75" x14ac:dyDescent="0.25">
      <c r="A94" s="8" t="s">
        <v>159</v>
      </c>
      <c r="B94" s="9" t="s">
        <v>157</v>
      </c>
      <c r="C94" s="9" t="s">
        <v>160</v>
      </c>
      <c r="D94" s="17">
        <f t="shared" ref="D94:D97" si="47">SUM(E94:F94)</f>
        <v>18803092.780000001</v>
      </c>
      <c r="E94" s="17">
        <v>564092.78</v>
      </c>
      <c r="F94" s="17">
        <v>18239000</v>
      </c>
      <c r="G94" s="17">
        <f t="shared" ref="G94:G97" si="48">SUM(H94:I94)</f>
        <v>0</v>
      </c>
      <c r="H94" s="17">
        <v>0</v>
      </c>
      <c r="I94" s="18">
        <v>0</v>
      </c>
    </row>
    <row r="95" spans="1:9" ht="89.25" x14ac:dyDescent="0.25">
      <c r="A95" s="8" t="s">
        <v>161</v>
      </c>
      <c r="B95" s="9" t="s">
        <v>157</v>
      </c>
      <c r="C95" s="9" t="s">
        <v>162</v>
      </c>
      <c r="D95" s="17">
        <f t="shared" si="47"/>
        <v>5154639.18</v>
      </c>
      <c r="E95" s="17">
        <v>154639.18</v>
      </c>
      <c r="F95" s="17">
        <v>5000000</v>
      </c>
      <c r="G95" s="17">
        <f t="shared" si="48"/>
        <v>5154639.18</v>
      </c>
      <c r="H95" s="17">
        <v>154639.18</v>
      </c>
      <c r="I95" s="18">
        <v>5000000</v>
      </c>
    </row>
    <row r="96" spans="1:9" ht="102" x14ac:dyDescent="0.25">
      <c r="A96" s="8" t="s">
        <v>163</v>
      </c>
      <c r="B96" s="9" t="s">
        <v>164</v>
      </c>
      <c r="C96" s="9" t="s">
        <v>165</v>
      </c>
      <c r="D96" s="17">
        <f t="shared" si="47"/>
        <v>52010618.560000002</v>
      </c>
      <c r="E96" s="17">
        <v>11260318.560000001</v>
      </c>
      <c r="F96" s="17">
        <v>40750300</v>
      </c>
      <c r="G96" s="17">
        <f t="shared" si="48"/>
        <v>42010618.560000002</v>
      </c>
      <c r="H96" s="17">
        <v>1260318.56</v>
      </c>
      <c r="I96" s="18">
        <v>40750300</v>
      </c>
    </row>
    <row r="97" spans="1:9" ht="63.75" x14ac:dyDescent="0.25">
      <c r="A97" s="8" t="s">
        <v>166</v>
      </c>
      <c r="B97" s="9" t="s">
        <v>148</v>
      </c>
      <c r="C97" s="9" t="s">
        <v>167</v>
      </c>
      <c r="D97" s="17">
        <f t="shared" si="47"/>
        <v>38140878.329999998</v>
      </c>
      <c r="E97" s="17">
        <v>38140878.329999998</v>
      </c>
      <c r="F97" s="17">
        <v>0</v>
      </c>
      <c r="G97" s="17">
        <f t="shared" si="48"/>
        <v>38140878.329999998</v>
      </c>
      <c r="H97" s="17">
        <v>38140878.329999998</v>
      </c>
      <c r="I97" s="18">
        <v>0</v>
      </c>
    </row>
    <row r="98" spans="1:9" ht="15.75" thickBot="1" x14ac:dyDescent="0.3">
      <c r="A98" s="4" t="s">
        <v>168</v>
      </c>
      <c r="B98" s="5"/>
      <c r="C98" s="5"/>
      <c r="D98" s="15">
        <f>D99+D111+D118+D122+D128+D135</f>
        <v>1950186891.53</v>
      </c>
      <c r="E98" s="15">
        <f t="shared" ref="E98:I98" si="49">E99+E111+E118+E122+E128+E135</f>
        <v>1147414691.53</v>
      </c>
      <c r="F98" s="15">
        <f t="shared" si="49"/>
        <v>802772200</v>
      </c>
      <c r="G98" s="15">
        <f t="shared" si="49"/>
        <v>869720187.08999991</v>
      </c>
      <c r="H98" s="15">
        <f t="shared" si="49"/>
        <v>348140176.10000002</v>
      </c>
      <c r="I98" s="15">
        <f t="shared" si="49"/>
        <v>521580010.99000001</v>
      </c>
    </row>
    <row r="99" spans="1:9" ht="25.5" x14ac:dyDescent="0.25">
      <c r="A99" s="6" t="s">
        <v>169</v>
      </c>
      <c r="B99" s="7"/>
      <c r="C99" s="7"/>
      <c r="D99" s="16">
        <f>SUM(D100:D110)</f>
        <v>1490369340</v>
      </c>
      <c r="E99" s="16">
        <f t="shared" ref="E99:I99" si="50">SUM(E100:E110)</f>
        <v>1011026940</v>
      </c>
      <c r="F99" s="16">
        <f t="shared" si="50"/>
        <v>479342400</v>
      </c>
      <c r="G99" s="16">
        <f t="shared" si="50"/>
        <v>652277190.21999991</v>
      </c>
      <c r="H99" s="16">
        <f t="shared" si="50"/>
        <v>271756996.82999998</v>
      </c>
      <c r="I99" s="16">
        <f t="shared" si="50"/>
        <v>380520193.38999999</v>
      </c>
    </row>
    <row r="100" spans="1:9" ht="25.5" x14ac:dyDescent="0.25">
      <c r="A100" s="8" t="s">
        <v>12</v>
      </c>
      <c r="B100" s="9" t="s">
        <v>36</v>
      </c>
      <c r="C100" s="9" t="s">
        <v>170</v>
      </c>
      <c r="D100" s="17">
        <f>SUM(E100:F100)</f>
        <v>14156900</v>
      </c>
      <c r="E100" s="17">
        <v>14156900</v>
      </c>
      <c r="F100" s="17">
        <v>0</v>
      </c>
      <c r="G100" s="17">
        <f>SUM(H100:I100)</f>
        <v>10358400</v>
      </c>
      <c r="H100" s="17">
        <v>10358400</v>
      </c>
      <c r="I100" s="18">
        <v>0</v>
      </c>
    </row>
    <row r="101" spans="1:9" ht="25.5" x14ac:dyDescent="0.25">
      <c r="A101" s="8" t="s">
        <v>67</v>
      </c>
      <c r="B101" s="9" t="s">
        <v>69</v>
      </c>
      <c r="C101" s="9" t="s">
        <v>171</v>
      </c>
      <c r="D101" s="17">
        <f t="shared" ref="D101:D110" si="51">SUM(E101:F101)</f>
        <v>628572085</v>
      </c>
      <c r="E101" s="17">
        <v>628572085</v>
      </c>
      <c r="F101" s="17">
        <v>0</v>
      </c>
      <c r="G101" s="17">
        <f t="shared" ref="G101:G110" si="52">SUM(H101:I101)</f>
        <v>8372984.8099999996</v>
      </c>
      <c r="H101" s="17">
        <v>8372984.8099999996</v>
      </c>
      <c r="I101" s="18">
        <v>0</v>
      </c>
    </row>
    <row r="102" spans="1:9" ht="153" x14ac:dyDescent="0.25">
      <c r="A102" s="8" t="s">
        <v>172</v>
      </c>
      <c r="B102" s="9" t="s">
        <v>36</v>
      </c>
      <c r="C102" s="9" t="s">
        <v>173</v>
      </c>
      <c r="D102" s="17">
        <f t="shared" si="51"/>
        <v>88547629</v>
      </c>
      <c r="E102" s="17">
        <v>2656429</v>
      </c>
      <c r="F102" s="17">
        <v>85891200</v>
      </c>
      <c r="G102" s="17">
        <f t="shared" si="52"/>
        <v>74291492.030000001</v>
      </c>
      <c r="H102" s="17">
        <v>2228744.85</v>
      </c>
      <c r="I102" s="18">
        <v>72062747.180000007</v>
      </c>
    </row>
    <row r="103" spans="1:9" ht="114.75" x14ac:dyDescent="0.25">
      <c r="A103" s="8" t="s">
        <v>174</v>
      </c>
      <c r="B103" s="9" t="s">
        <v>36</v>
      </c>
      <c r="C103" s="9" t="s">
        <v>175</v>
      </c>
      <c r="D103" s="17">
        <f t="shared" si="51"/>
        <v>42347011</v>
      </c>
      <c r="E103" s="17">
        <v>1270411</v>
      </c>
      <c r="F103" s="17">
        <v>41076600</v>
      </c>
      <c r="G103" s="17">
        <f t="shared" si="52"/>
        <v>42347011</v>
      </c>
      <c r="H103" s="17">
        <v>1270411</v>
      </c>
      <c r="I103" s="18">
        <v>41076600</v>
      </c>
    </row>
    <row r="104" spans="1:9" ht="102" x14ac:dyDescent="0.25">
      <c r="A104" s="8" t="s">
        <v>176</v>
      </c>
      <c r="B104" s="9" t="s">
        <v>36</v>
      </c>
      <c r="C104" s="9" t="s">
        <v>177</v>
      </c>
      <c r="D104" s="17">
        <f t="shared" si="51"/>
        <v>11000000</v>
      </c>
      <c r="E104" s="17">
        <v>1870000</v>
      </c>
      <c r="F104" s="17">
        <v>9130000</v>
      </c>
      <c r="G104" s="17">
        <f t="shared" si="52"/>
        <v>0</v>
      </c>
      <c r="H104" s="17">
        <v>0</v>
      </c>
      <c r="I104" s="18">
        <v>0</v>
      </c>
    </row>
    <row r="105" spans="1:9" ht="51" x14ac:dyDescent="0.25">
      <c r="A105" s="8" t="s">
        <v>178</v>
      </c>
      <c r="B105" s="9" t="s">
        <v>69</v>
      </c>
      <c r="C105" s="9" t="s">
        <v>179</v>
      </c>
      <c r="D105" s="17">
        <f t="shared" si="51"/>
        <v>413547715</v>
      </c>
      <c r="E105" s="17">
        <v>70303115</v>
      </c>
      <c r="F105" s="17">
        <v>343244600</v>
      </c>
      <c r="G105" s="17">
        <f t="shared" si="52"/>
        <v>322145601.06999999</v>
      </c>
      <c r="H105" s="17">
        <v>54764754.859999999</v>
      </c>
      <c r="I105" s="18">
        <v>267380846.21000001</v>
      </c>
    </row>
    <row r="106" spans="1:9" ht="102" x14ac:dyDescent="0.25">
      <c r="A106" s="8" t="s">
        <v>180</v>
      </c>
      <c r="B106" s="9" t="s">
        <v>36</v>
      </c>
      <c r="C106" s="9" t="s">
        <v>181</v>
      </c>
      <c r="D106" s="17">
        <f t="shared" si="51"/>
        <v>702000</v>
      </c>
      <c r="E106" s="17">
        <v>702000</v>
      </c>
      <c r="F106" s="17">
        <v>0</v>
      </c>
      <c r="G106" s="17">
        <f t="shared" si="52"/>
        <v>702000</v>
      </c>
      <c r="H106" s="17">
        <v>702000</v>
      </c>
      <c r="I106" s="18">
        <v>0</v>
      </c>
    </row>
    <row r="107" spans="1:9" ht="76.5" x14ac:dyDescent="0.25">
      <c r="A107" s="8" t="s">
        <v>182</v>
      </c>
      <c r="B107" s="9" t="s">
        <v>36</v>
      </c>
      <c r="C107" s="9" t="s">
        <v>183</v>
      </c>
      <c r="D107" s="17">
        <f t="shared" si="51"/>
        <v>179427600</v>
      </c>
      <c r="E107" s="17">
        <v>179427600</v>
      </c>
      <c r="F107" s="17">
        <v>0</v>
      </c>
      <c r="G107" s="17">
        <f t="shared" si="52"/>
        <v>97446900</v>
      </c>
      <c r="H107" s="17">
        <v>97446900</v>
      </c>
      <c r="I107" s="18">
        <v>0</v>
      </c>
    </row>
    <row r="108" spans="1:9" ht="38.25" x14ac:dyDescent="0.25">
      <c r="A108" s="8" t="s">
        <v>184</v>
      </c>
      <c r="B108" s="9" t="s">
        <v>36</v>
      </c>
      <c r="C108" s="9" t="s">
        <v>185</v>
      </c>
      <c r="D108" s="17">
        <f t="shared" si="51"/>
        <v>18887700</v>
      </c>
      <c r="E108" s="17">
        <v>18887700</v>
      </c>
      <c r="F108" s="17">
        <v>0</v>
      </c>
      <c r="G108" s="17">
        <f t="shared" si="52"/>
        <v>9443844.5</v>
      </c>
      <c r="H108" s="17">
        <v>9443844.5</v>
      </c>
      <c r="I108" s="18">
        <v>0</v>
      </c>
    </row>
    <row r="109" spans="1:9" ht="51" x14ac:dyDescent="0.25">
      <c r="A109" s="8" t="s">
        <v>186</v>
      </c>
      <c r="B109" s="9" t="s">
        <v>36</v>
      </c>
      <c r="C109" s="9" t="s">
        <v>187</v>
      </c>
      <c r="D109" s="17">
        <f t="shared" si="51"/>
        <v>81817400</v>
      </c>
      <c r="E109" s="17">
        <v>81817400</v>
      </c>
      <c r="F109" s="17">
        <v>0</v>
      </c>
      <c r="G109" s="17">
        <f t="shared" si="52"/>
        <v>81817400</v>
      </c>
      <c r="H109" s="17">
        <v>81817400</v>
      </c>
      <c r="I109" s="18">
        <v>0</v>
      </c>
    </row>
    <row r="110" spans="1:9" ht="25.5" x14ac:dyDescent="0.25">
      <c r="A110" s="8" t="s">
        <v>188</v>
      </c>
      <c r="B110" s="9" t="s">
        <v>36</v>
      </c>
      <c r="C110" s="9" t="s">
        <v>189</v>
      </c>
      <c r="D110" s="17">
        <f t="shared" si="51"/>
        <v>11363300</v>
      </c>
      <c r="E110" s="17">
        <v>11363300</v>
      </c>
      <c r="F110" s="17">
        <v>0</v>
      </c>
      <c r="G110" s="17">
        <f t="shared" si="52"/>
        <v>5351556.8099999996</v>
      </c>
      <c r="H110" s="17">
        <v>5351556.8099999996</v>
      </c>
      <c r="I110" s="18">
        <v>0</v>
      </c>
    </row>
    <row r="111" spans="1:9" ht="25.5" x14ac:dyDescent="0.25">
      <c r="A111" s="6" t="s">
        <v>190</v>
      </c>
      <c r="B111" s="7"/>
      <c r="C111" s="7"/>
      <c r="D111" s="16">
        <f>SUM(D112:D117)</f>
        <v>58196919</v>
      </c>
      <c r="E111" s="16">
        <f t="shared" ref="E111:I111" si="53">SUM(E112:E117)</f>
        <v>48593319</v>
      </c>
      <c r="F111" s="16">
        <f t="shared" si="53"/>
        <v>9603600</v>
      </c>
      <c r="G111" s="16">
        <f t="shared" si="53"/>
        <v>39656119</v>
      </c>
      <c r="H111" s="16">
        <f t="shared" si="53"/>
        <v>30052519</v>
      </c>
      <c r="I111" s="16">
        <f t="shared" si="53"/>
        <v>9603600</v>
      </c>
    </row>
    <row r="112" spans="1:9" ht="25.5" x14ac:dyDescent="0.25">
      <c r="A112" s="8" t="s">
        <v>12</v>
      </c>
      <c r="B112" s="9" t="s">
        <v>36</v>
      </c>
      <c r="C112" s="9" t="s">
        <v>191</v>
      </c>
      <c r="D112" s="17">
        <f>SUM(E112:F112)</f>
        <v>20682400</v>
      </c>
      <c r="E112" s="17">
        <v>20682400</v>
      </c>
      <c r="F112" s="17">
        <v>0</v>
      </c>
      <c r="G112" s="17">
        <f>SUM(H112:I112)</f>
        <v>14390000</v>
      </c>
      <c r="H112" s="17">
        <v>14390000</v>
      </c>
      <c r="I112" s="18">
        <v>0</v>
      </c>
    </row>
    <row r="113" spans="1:9" ht="38.25" x14ac:dyDescent="0.25">
      <c r="A113" s="8" t="s">
        <v>192</v>
      </c>
      <c r="B113" s="9" t="s">
        <v>36</v>
      </c>
      <c r="C113" s="9" t="s">
        <v>193</v>
      </c>
      <c r="D113" s="17">
        <f t="shared" ref="D113:D117" si="54">SUM(E113:F113)</f>
        <v>750000</v>
      </c>
      <c r="E113" s="17">
        <v>750000</v>
      </c>
      <c r="F113" s="17">
        <v>0</v>
      </c>
      <c r="G113" s="17">
        <f t="shared" ref="G113:G117" si="55">SUM(H113:I113)</f>
        <v>0</v>
      </c>
      <c r="H113" s="17">
        <v>0</v>
      </c>
      <c r="I113" s="18">
        <v>0</v>
      </c>
    </row>
    <row r="114" spans="1:9" ht="38.25" x14ac:dyDescent="0.25">
      <c r="A114" s="8" t="s">
        <v>194</v>
      </c>
      <c r="B114" s="9" t="s">
        <v>36</v>
      </c>
      <c r="C114" s="9" t="s">
        <v>195</v>
      </c>
      <c r="D114" s="17">
        <f t="shared" si="54"/>
        <v>11200800</v>
      </c>
      <c r="E114" s="17">
        <v>11200800</v>
      </c>
      <c r="F114" s="17">
        <v>0</v>
      </c>
      <c r="G114" s="17">
        <f t="shared" si="55"/>
        <v>7165500</v>
      </c>
      <c r="H114" s="17">
        <v>7165500</v>
      </c>
      <c r="I114" s="18">
        <v>0</v>
      </c>
    </row>
    <row r="115" spans="1:9" ht="25.5" x14ac:dyDescent="0.25">
      <c r="A115" s="8" t="s">
        <v>196</v>
      </c>
      <c r="B115" s="9" t="s">
        <v>36</v>
      </c>
      <c r="C115" s="9" t="s">
        <v>197</v>
      </c>
      <c r="D115" s="17">
        <f t="shared" si="54"/>
        <v>15663100</v>
      </c>
      <c r="E115" s="17">
        <v>15663100</v>
      </c>
      <c r="F115" s="17">
        <v>0</v>
      </c>
      <c r="G115" s="17">
        <f t="shared" si="55"/>
        <v>8200000</v>
      </c>
      <c r="H115" s="17">
        <v>8200000</v>
      </c>
      <c r="I115" s="18">
        <v>0</v>
      </c>
    </row>
    <row r="116" spans="1:9" ht="76.5" x14ac:dyDescent="0.25">
      <c r="A116" s="8" t="s">
        <v>198</v>
      </c>
      <c r="B116" s="9" t="s">
        <v>36</v>
      </c>
      <c r="C116" s="9" t="s">
        <v>199</v>
      </c>
      <c r="D116" s="17">
        <f t="shared" si="54"/>
        <v>8410722</v>
      </c>
      <c r="E116" s="22">
        <v>252322</v>
      </c>
      <c r="F116" s="22">
        <v>8158400</v>
      </c>
      <c r="G116" s="22">
        <f t="shared" si="55"/>
        <v>8410722</v>
      </c>
      <c r="H116" s="22">
        <v>252322</v>
      </c>
      <c r="I116" s="23">
        <v>8158400</v>
      </c>
    </row>
    <row r="117" spans="1:9" ht="102" x14ac:dyDescent="0.25">
      <c r="A117" s="8" t="s">
        <v>200</v>
      </c>
      <c r="B117" s="9" t="s">
        <v>36</v>
      </c>
      <c r="C117" s="9" t="s">
        <v>201</v>
      </c>
      <c r="D117" s="17">
        <f t="shared" si="54"/>
        <v>1489897</v>
      </c>
      <c r="E117" s="22">
        <v>44697</v>
      </c>
      <c r="F117" s="22">
        <v>1445200</v>
      </c>
      <c r="G117" s="22">
        <f t="shared" si="55"/>
        <v>1489897</v>
      </c>
      <c r="H117" s="22">
        <v>44697</v>
      </c>
      <c r="I117" s="23">
        <v>1445200</v>
      </c>
    </row>
    <row r="118" spans="1:9" ht="25.5" x14ac:dyDescent="0.25">
      <c r="A118" s="6" t="s">
        <v>202</v>
      </c>
      <c r="B118" s="7"/>
      <c r="C118" s="7"/>
      <c r="D118" s="16">
        <f>SUM(D119:D121)</f>
        <v>160850615</v>
      </c>
      <c r="E118" s="16">
        <f t="shared" ref="E118:I118" si="56">SUM(E119:E121)</f>
        <v>25881115</v>
      </c>
      <c r="F118" s="16">
        <f t="shared" si="56"/>
        <v>134969500</v>
      </c>
      <c r="G118" s="16">
        <f t="shared" si="56"/>
        <v>58319154.369999997</v>
      </c>
      <c r="H118" s="16">
        <f t="shared" si="56"/>
        <v>17531959.789999999</v>
      </c>
      <c r="I118" s="16">
        <f t="shared" si="56"/>
        <v>40787194.579999998</v>
      </c>
    </row>
    <row r="119" spans="1:9" ht="25.5" x14ac:dyDescent="0.25">
      <c r="A119" s="8" t="s">
        <v>12</v>
      </c>
      <c r="B119" s="9" t="s">
        <v>36</v>
      </c>
      <c r="C119" s="9" t="s">
        <v>203</v>
      </c>
      <c r="D119" s="17">
        <f>SUM(E119:F119)</f>
        <v>2917300</v>
      </c>
      <c r="E119" s="17">
        <v>2917300</v>
      </c>
      <c r="F119" s="17">
        <v>0</v>
      </c>
      <c r="G119" s="17">
        <f>SUM(H119:I119)</f>
        <v>2470000</v>
      </c>
      <c r="H119" s="17">
        <v>2470000</v>
      </c>
      <c r="I119" s="18">
        <v>0</v>
      </c>
    </row>
    <row r="120" spans="1:9" ht="25.5" x14ac:dyDescent="0.25">
      <c r="A120" s="8" t="s">
        <v>204</v>
      </c>
      <c r="B120" s="9" t="s">
        <v>36</v>
      </c>
      <c r="C120" s="9" t="s">
        <v>205</v>
      </c>
      <c r="D120" s="17">
        <f t="shared" ref="D120:D121" si="57">SUM(E120:F120)</f>
        <v>18789500</v>
      </c>
      <c r="E120" s="17">
        <v>18789500</v>
      </c>
      <c r="F120" s="17">
        <v>0</v>
      </c>
      <c r="G120" s="17">
        <f t="shared" ref="G120:G121" si="58">SUM(H120:I120)</f>
        <v>13800500</v>
      </c>
      <c r="H120" s="17">
        <v>13800500</v>
      </c>
      <c r="I120" s="18">
        <v>0</v>
      </c>
    </row>
    <row r="121" spans="1:9" ht="63.75" x14ac:dyDescent="0.25">
      <c r="A121" s="8" t="s">
        <v>206</v>
      </c>
      <c r="B121" s="9" t="s">
        <v>36</v>
      </c>
      <c r="C121" s="9" t="s">
        <v>207</v>
      </c>
      <c r="D121" s="17">
        <f t="shared" si="57"/>
        <v>139143815</v>
      </c>
      <c r="E121" s="22">
        <v>4174315</v>
      </c>
      <c r="F121" s="22">
        <v>134969500</v>
      </c>
      <c r="G121" s="17">
        <f t="shared" si="58"/>
        <v>42048654.369999997</v>
      </c>
      <c r="H121" s="17">
        <v>1261459.79</v>
      </c>
      <c r="I121" s="18">
        <v>40787194.579999998</v>
      </c>
    </row>
    <row r="122" spans="1:9" ht="25.5" x14ac:dyDescent="0.25">
      <c r="A122" s="6" t="s">
        <v>208</v>
      </c>
      <c r="B122" s="7"/>
      <c r="C122" s="7"/>
      <c r="D122" s="16">
        <f>SUM(D123:D127)</f>
        <v>8985500</v>
      </c>
      <c r="E122" s="16">
        <f t="shared" ref="E122:I122" si="59">SUM(E123:E127)</f>
        <v>8985500</v>
      </c>
      <c r="F122" s="16">
        <f t="shared" si="59"/>
        <v>0</v>
      </c>
      <c r="G122" s="16">
        <f t="shared" si="59"/>
        <v>4121474</v>
      </c>
      <c r="H122" s="16">
        <f t="shared" si="59"/>
        <v>4121474</v>
      </c>
      <c r="I122" s="16">
        <f t="shared" si="59"/>
        <v>0</v>
      </c>
    </row>
    <row r="123" spans="1:9" ht="25.5" x14ac:dyDescent="0.25">
      <c r="A123" s="8" t="s">
        <v>12</v>
      </c>
      <c r="B123" s="9" t="s">
        <v>209</v>
      </c>
      <c r="C123" s="9" t="s">
        <v>210</v>
      </c>
      <c r="D123" s="17">
        <f>SUM(E123:F123)</f>
        <v>3047200</v>
      </c>
      <c r="E123" s="17">
        <v>3047200</v>
      </c>
      <c r="F123" s="17">
        <v>0</v>
      </c>
      <c r="G123" s="17">
        <f>SUM(H123:I123)</f>
        <v>1516350</v>
      </c>
      <c r="H123" s="17">
        <v>1516350</v>
      </c>
      <c r="I123" s="18">
        <v>0</v>
      </c>
    </row>
    <row r="124" spans="1:9" ht="51" x14ac:dyDescent="0.25">
      <c r="A124" s="8" t="s">
        <v>211</v>
      </c>
      <c r="B124" s="9" t="s">
        <v>209</v>
      </c>
      <c r="C124" s="9" t="s">
        <v>212</v>
      </c>
      <c r="D124" s="17">
        <f t="shared" ref="D124:D127" si="60">SUM(E124:F124)</f>
        <v>270000</v>
      </c>
      <c r="E124" s="17">
        <v>270000</v>
      </c>
      <c r="F124" s="17">
        <v>0</v>
      </c>
      <c r="G124" s="17">
        <f t="shared" ref="G124:G127" si="61">SUM(H124:I124)</f>
        <v>28224</v>
      </c>
      <c r="H124" s="17">
        <v>28224</v>
      </c>
      <c r="I124" s="18">
        <v>0</v>
      </c>
    </row>
    <row r="125" spans="1:9" ht="38.25" x14ac:dyDescent="0.25">
      <c r="A125" s="8" t="s">
        <v>213</v>
      </c>
      <c r="B125" s="9" t="s">
        <v>36</v>
      </c>
      <c r="C125" s="9" t="s">
        <v>214</v>
      </c>
      <c r="D125" s="17">
        <f t="shared" si="60"/>
        <v>3023300</v>
      </c>
      <c r="E125" s="17">
        <v>3023300</v>
      </c>
      <c r="F125" s="17">
        <v>0</v>
      </c>
      <c r="G125" s="17">
        <f t="shared" si="61"/>
        <v>1605600</v>
      </c>
      <c r="H125" s="17">
        <v>1605600</v>
      </c>
      <c r="I125" s="18">
        <v>0</v>
      </c>
    </row>
    <row r="126" spans="1:9" ht="38.25" x14ac:dyDescent="0.25">
      <c r="A126" s="8" t="s">
        <v>215</v>
      </c>
      <c r="B126" s="9" t="s">
        <v>209</v>
      </c>
      <c r="C126" s="9" t="s">
        <v>216</v>
      </c>
      <c r="D126" s="17">
        <f t="shared" si="60"/>
        <v>2345000</v>
      </c>
      <c r="E126" s="17">
        <v>2345000</v>
      </c>
      <c r="F126" s="17">
        <v>0</v>
      </c>
      <c r="G126" s="17">
        <f t="shared" si="61"/>
        <v>971300</v>
      </c>
      <c r="H126" s="17">
        <v>971300</v>
      </c>
      <c r="I126" s="18">
        <v>0</v>
      </c>
    </row>
    <row r="127" spans="1:9" ht="51" x14ac:dyDescent="0.25">
      <c r="A127" s="8" t="s">
        <v>217</v>
      </c>
      <c r="B127" s="9" t="s">
        <v>209</v>
      </c>
      <c r="C127" s="9" t="s">
        <v>218</v>
      </c>
      <c r="D127" s="17">
        <f t="shared" si="60"/>
        <v>300000</v>
      </c>
      <c r="E127" s="17">
        <v>300000</v>
      </c>
      <c r="F127" s="17">
        <v>0</v>
      </c>
      <c r="G127" s="17">
        <f t="shared" si="61"/>
        <v>0</v>
      </c>
      <c r="H127" s="17">
        <v>0</v>
      </c>
      <c r="I127" s="18">
        <v>0</v>
      </c>
    </row>
    <row r="128" spans="1:9" ht="38.25" x14ac:dyDescent="0.25">
      <c r="A128" s="6" t="s">
        <v>219</v>
      </c>
      <c r="B128" s="7"/>
      <c r="C128" s="7"/>
      <c r="D128" s="16">
        <f>SUM(D129:D134)</f>
        <v>78818217.530000001</v>
      </c>
      <c r="E128" s="16">
        <f t="shared" ref="E128:I128" si="62">SUM(E129:E134)</f>
        <v>9663117.5299999993</v>
      </c>
      <c r="F128" s="16">
        <f t="shared" si="62"/>
        <v>69155100</v>
      </c>
      <c r="G128" s="16">
        <f t="shared" si="62"/>
        <v>48908342.219999999</v>
      </c>
      <c r="H128" s="16">
        <f t="shared" si="62"/>
        <v>5269680.8100000005</v>
      </c>
      <c r="I128" s="16">
        <f t="shared" si="62"/>
        <v>43638661.409999996</v>
      </c>
    </row>
    <row r="129" spans="1:9" ht="63.75" x14ac:dyDescent="0.25">
      <c r="A129" s="8" t="s">
        <v>220</v>
      </c>
      <c r="B129" s="9" t="s">
        <v>36</v>
      </c>
      <c r="C129" s="9" t="s">
        <v>221</v>
      </c>
      <c r="D129" s="17">
        <f>SUM(E129:F129)</f>
        <v>71293917.530000001</v>
      </c>
      <c r="E129" s="17">
        <v>2138817.5299999998</v>
      </c>
      <c r="F129" s="17">
        <v>69155100</v>
      </c>
      <c r="G129" s="17">
        <f>SUM(H129:I129)</f>
        <v>44988310.719999999</v>
      </c>
      <c r="H129" s="17">
        <v>1349649.31</v>
      </c>
      <c r="I129" s="18">
        <v>43638661.409999996</v>
      </c>
    </row>
    <row r="130" spans="1:9" ht="25.5" x14ac:dyDescent="0.25">
      <c r="A130" s="8" t="s">
        <v>222</v>
      </c>
      <c r="B130" s="9" t="s">
        <v>209</v>
      </c>
      <c r="C130" s="9" t="s">
        <v>223</v>
      </c>
      <c r="D130" s="17">
        <f t="shared" ref="D130:D134" si="63">SUM(E130:F130)</f>
        <v>2652500</v>
      </c>
      <c r="E130" s="17">
        <v>2652500</v>
      </c>
      <c r="F130" s="17">
        <v>0</v>
      </c>
      <c r="G130" s="17">
        <f t="shared" ref="G130:G134" si="64">SUM(H130:I130)</f>
        <v>1915427.3</v>
      </c>
      <c r="H130" s="17">
        <v>1915427.3</v>
      </c>
      <c r="I130" s="18">
        <v>0</v>
      </c>
    </row>
    <row r="131" spans="1:9" ht="38.25" x14ac:dyDescent="0.25">
      <c r="A131" s="8" t="s">
        <v>224</v>
      </c>
      <c r="B131" s="9" t="s">
        <v>209</v>
      </c>
      <c r="C131" s="9" t="s">
        <v>225</v>
      </c>
      <c r="D131" s="17">
        <f t="shared" si="63"/>
        <v>1896600</v>
      </c>
      <c r="E131" s="17">
        <v>1896600</v>
      </c>
      <c r="F131" s="17">
        <v>0</v>
      </c>
      <c r="G131" s="17">
        <f t="shared" si="64"/>
        <v>604500</v>
      </c>
      <c r="H131" s="17">
        <v>604500</v>
      </c>
      <c r="I131" s="18">
        <v>0</v>
      </c>
    </row>
    <row r="132" spans="1:9" ht="102" x14ac:dyDescent="0.25">
      <c r="A132" s="8" t="s">
        <v>226</v>
      </c>
      <c r="B132" s="9" t="s">
        <v>209</v>
      </c>
      <c r="C132" s="9" t="s">
        <v>227</v>
      </c>
      <c r="D132" s="17">
        <f t="shared" si="63"/>
        <v>2152200</v>
      </c>
      <c r="E132" s="17">
        <v>2152200</v>
      </c>
      <c r="F132" s="17">
        <v>0</v>
      </c>
      <c r="G132" s="17">
        <f t="shared" si="64"/>
        <v>932733.5</v>
      </c>
      <c r="H132" s="17">
        <v>932733.5</v>
      </c>
      <c r="I132" s="18">
        <v>0</v>
      </c>
    </row>
    <row r="133" spans="1:9" ht="51" x14ac:dyDescent="0.25">
      <c r="A133" s="8" t="s">
        <v>228</v>
      </c>
      <c r="B133" s="9" t="s">
        <v>209</v>
      </c>
      <c r="C133" s="9" t="s">
        <v>229</v>
      </c>
      <c r="D133" s="17">
        <f t="shared" si="63"/>
        <v>770000</v>
      </c>
      <c r="E133" s="17">
        <v>770000</v>
      </c>
      <c r="F133" s="17">
        <v>0</v>
      </c>
      <c r="G133" s="17">
        <f t="shared" si="64"/>
        <v>462945.7</v>
      </c>
      <c r="H133" s="17">
        <v>462945.7</v>
      </c>
      <c r="I133" s="18">
        <v>0</v>
      </c>
    </row>
    <row r="134" spans="1:9" ht="89.25" x14ac:dyDescent="0.25">
      <c r="A134" s="8" t="s">
        <v>230</v>
      </c>
      <c r="B134" s="9" t="s">
        <v>209</v>
      </c>
      <c r="C134" s="9" t="s">
        <v>231</v>
      </c>
      <c r="D134" s="17">
        <f t="shared" si="63"/>
        <v>53000</v>
      </c>
      <c r="E134" s="17">
        <v>53000</v>
      </c>
      <c r="F134" s="17">
        <v>0</v>
      </c>
      <c r="G134" s="17">
        <f t="shared" si="64"/>
        <v>4425</v>
      </c>
      <c r="H134" s="17">
        <v>4425</v>
      </c>
      <c r="I134" s="18">
        <v>0</v>
      </c>
    </row>
    <row r="135" spans="1:9" ht="38.25" x14ac:dyDescent="0.25">
      <c r="A135" s="6" t="s">
        <v>232</v>
      </c>
      <c r="B135" s="7"/>
      <c r="C135" s="7"/>
      <c r="D135" s="16">
        <f>SUM(D136:D140)</f>
        <v>152966300</v>
      </c>
      <c r="E135" s="16">
        <f t="shared" ref="E135:I135" si="65">SUM(E136:E140)</f>
        <v>43264700</v>
      </c>
      <c r="F135" s="16">
        <f t="shared" si="65"/>
        <v>109701600</v>
      </c>
      <c r="G135" s="16">
        <f t="shared" si="65"/>
        <v>66437907.280000001</v>
      </c>
      <c r="H135" s="16">
        <f t="shared" si="65"/>
        <v>19407545.670000002</v>
      </c>
      <c r="I135" s="16">
        <f t="shared" si="65"/>
        <v>47030361.609999999</v>
      </c>
    </row>
    <row r="136" spans="1:9" ht="25.5" x14ac:dyDescent="0.25">
      <c r="A136" s="8" t="s">
        <v>12</v>
      </c>
      <c r="B136" s="9" t="s">
        <v>209</v>
      </c>
      <c r="C136" s="9" t="s">
        <v>233</v>
      </c>
      <c r="D136" s="17">
        <f>SUM(E136:F136)</f>
        <v>24784890</v>
      </c>
      <c r="E136" s="17">
        <v>24784890</v>
      </c>
      <c r="F136" s="17">
        <v>0</v>
      </c>
      <c r="G136" s="17">
        <f>SUM(H136:I136)</f>
        <v>8950800</v>
      </c>
      <c r="H136" s="17">
        <v>8950800</v>
      </c>
      <c r="I136" s="18">
        <v>0</v>
      </c>
    </row>
    <row r="137" spans="1:9" ht="38.25" x14ac:dyDescent="0.25">
      <c r="A137" s="8" t="s">
        <v>192</v>
      </c>
      <c r="B137" s="9" t="s">
        <v>209</v>
      </c>
      <c r="C137" s="9" t="s">
        <v>234</v>
      </c>
      <c r="D137" s="17">
        <f t="shared" ref="D137:D140" si="66">SUM(E137:F137)</f>
        <v>1226910</v>
      </c>
      <c r="E137" s="17">
        <v>1226910</v>
      </c>
      <c r="F137" s="17">
        <v>0</v>
      </c>
      <c r="G137" s="17">
        <f t="shared" ref="G137:G140" si="67">SUM(H137:I137)</f>
        <v>0</v>
      </c>
      <c r="H137" s="17">
        <v>0</v>
      </c>
      <c r="I137" s="18">
        <v>0</v>
      </c>
    </row>
    <row r="138" spans="1:9" ht="25.5" x14ac:dyDescent="0.25">
      <c r="A138" s="8" t="s">
        <v>235</v>
      </c>
      <c r="B138" s="9" t="s">
        <v>209</v>
      </c>
      <c r="C138" s="9" t="s">
        <v>236</v>
      </c>
      <c r="D138" s="17">
        <f t="shared" si="66"/>
        <v>360000</v>
      </c>
      <c r="E138" s="17">
        <v>360000</v>
      </c>
      <c r="F138" s="17">
        <v>0</v>
      </c>
      <c r="G138" s="17">
        <f t="shared" si="67"/>
        <v>0</v>
      </c>
      <c r="H138" s="17">
        <v>0</v>
      </c>
      <c r="I138" s="18">
        <v>0</v>
      </c>
    </row>
    <row r="139" spans="1:9" ht="63.75" x14ac:dyDescent="0.25">
      <c r="A139" s="8" t="s">
        <v>237</v>
      </c>
      <c r="B139" s="9" t="s">
        <v>209</v>
      </c>
      <c r="C139" s="9" t="s">
        <v>238</v>
      </c>
      <c r="D139" s="17">
        <f t="shared" si="66"/>
        <v>13500000</v>
      </c>
      <c r="E139" s="17">
        <v>13500000</v>
      </c>
      <c r="F139" s="17">
        <v>0</v>
      </c>
      <c r="G139" s="17">
        <f t="shared" si="67"/>
        <v>9002169.6600000001</v>
      </c>
      <c r="H139" s="17">
        <v>9002169.6600000001</v>
      </c>
      <c r="I139" s="18">
        <v>0</v>
      </c>
    </row>
    <row r="140" spans="1:9" ht="51" x14ac:dyDescent="0.25">
      <c r="A140" s="8" t="s">
        <v>239</v>
      </c>
      <c r="B140" s="9" t="s">
        <v>209</v>
      </c>
      <c r="C140" s="9" t="s">
        <v>240</v>
      </c>
      <c r="D140" s="17">
        <f t="shared" si="66"/>
        <v>113094500</v>
      </c>
      <c r="E140" s="17">
        <v>3392900</v>
      </c>
      <c r="F140" s="17">
        <v>109701600</v>
      </c>
      <c r="G140" s="17">
        <f t="shared" si="67"/>
        <v>48484937.619999997</v>
      </c>
      <c r="H140" s="17">
        <v>1454576.01</v>
      </c>
      <c r="I140" s="18">
        <v>47030361.609999999</v>
      </c>
    </row>
    <row r="141" spans="1:9" ht="15.75" thickBot="1" x14ac:dyDescent="0.3">
      <c r="A141" s="4" t="s">
        <v>241</v>
      </c>
      <c r="B141" s="5"/>
      <c r="C141" s="5"/>
      <c r="D141" s="15">
        <f>SUM(D142)</f>
        <v>25644226.800000001</v>
      </c>
      <c r="E141" s="15">
        <f t="shared" ref="E141:I141" si="68">SUM(E142)</f>
        <v>769326.8</v>
      </c>
      <c r="F141" s="15">
        <f t="shared" si="68"/>
        <v>24874900</v>
      </c>
      <c r="G141" s="15">
        <f t="shared" si="68"/>
        <v>25644226.800000001</v>
      </c>
      <c r="H141" s="15">
        <f t="shared" si="68"/>
        <v>769326.8</v>
      </c>
      <c r="I141" s="15">
        <f t="shared" si="68"/>
        <v>24874900</v>
      </c>
    </row>
    <row r="142" spans="1:9" ht="51" x14ac:dyDescent="0.25">
      <c r="A142" s="6" t="s">
        <v>242</v>
      </c>
      <c r="B142" s="7"/>
      <c r="C142" s="7"/>
      <c r="D142" s="16">
        <f>SUM(D143)</f>
        <v>25644226.800000001</v>
      </c>
      <c r="E142" s="16">
        <f t="shared" ref="E142:I142" si="69">SUM(E143)</f>
        <v>769326.8</v>
      </c>
      <c r="F142" s="16">
        <f t="shared" si="69"/>
        <v>24874900</v>
      </c>
      <c r="G142" s="16">
        <f t="shared" si="69"/>
        <v>25644226.800000001</v>
      </c>
      <c r="H142" s="16">
        <f t="shared" si="69"/>
        <v>769326.8</v>
      </c>
      <c r="I142" s="16">
        <f t="shared" si="69"/>
        <v>24874900</v>
      </c>
    </row>
    <row r="143" spans="1:9" ht="51" x14ac:dyDescent="0.25">
      <c r="A143" s="8" t="s">
        <v>243</v>
      </c>
      <c r="B143" s="9" t="s">
        <v>164</v>
      </c>
      <c r="C143" s="9" t="s">
        <v>244</v>
      </c>
      <c r="D143" s="17">
        <f>SUM(E143:F143)</f>
        <v>25644226.800000001</v>
      </c>
      <c r="E143" s="17">
        <v>769326.8</v>
      </c>
      <c r="F143" s="17">
        <v>24874900</v>
      </c>
      <c r="G143" s="17">
        <f>SUM(H143:I143)</f>
        <v>25644226.800000001</v>
      </c>
      <c r="H143" s="17">
        <v>769326.8</v>
      </c>
      <c r="I143" s="18">
        <v>24874900</v>
      </c>
    </row>
    <row r="144" spans="1:9" ht="30.75" thickBot="1" x14ac:dyDescent="0.3">
      <c r="A144" s="4" t="s">
        <v>245</v>
      </c>
      <c r="B144" s="5"/>
      <c r="C144" s="5"/>
      <c r="D144" s="15">
        <f>SUM(D145)</f>
        <v>130005900</v>
      </c>
      <c r="E144" s="15">
        <f t="shared" ref="E144:I144" si="70">SUM(E145)</f>
        <v>3900200</v>
      </c>
      <c r="F144" s="15">
        <f t="shared" si="70"/>
        <v>126105700</v>
      </c>
      <c r="G144" s="15">
        <f t="shared" si="70"/>
        <v>0</v>
      </c>
      <c r="H144" s="15">
        <f t="shared" si="70"/>
        <v>0</v>
      </c>
      <c r="I144" s="15">
        <f t="shared" si="70"/>
        <v>0</v>
      </c>
    </row>
    <row r="145" spans="1:9" ht="25.5" x14ac:dyDescent="0.25">
      <c r="A145" s="6" t="s">
        <v>246</v>
      </c>
      <c r="B145" s="7"/>
      <c r="C145" s="7"/>
      <c r="D145" s="16">
        <f>SUM(D146:D147)</f>
        <v>130005900</v>
      </c>
      <c r="E145" s="16">
        <f t="shared" ref="E145:I145" si="71">SUM(E146:E147)</f>
        <v>3900200</v>
      </c>
      <c r="F145" s="16">
        <f t="shared" si="71"/>
        <v>126105700</v>
      </c>
      <c r="G145" s="16">
        <f t="shared" si="71"/>
        <v>0</v>
      </c>
      <c r="H145" s="16">
        <f t="shared" si="71"/>
        <v>0</v>
      </c>
      <c r="I145" s="16">
        <f t="shared" si="71"/>
        <v>0</v>
      </c>
    </row>
    <row r="146" spans="1:9" ht="38.25" x14ac:dyDescent="0.25">
      <c r="A146" s="8" t="s">
        <v>247</v>
      </c>
      <c r="B146" s="9" t="s">
        <v>128</v>
      </c>
      <c r="C146" s="9" t="s">
        <v>248</v>
      </c>
      <c r="D146" s="17">
        <f>SUM(E146:F146)</f>
        <v>36082500</v>
      </c>
      <c r="E146" s="17">
        <v>1082500</v>
      </c>
      <c r="F146" s="17">
        <v>35000000</v>
      </c>
      <c r="G146" s="17">
        <f>SUM(H146:I146)</f>
        <v>0</v>
      </c>
      <c r="H146" s="17">
        <v>0</v>
      </c>
      <c r="I146" s="18">
        <v>0</v>
      </c>
    </row>
    <row r="147" spans="1:9" ht="51" x14ac:dyDescent="0.25">
      <c r="A147" s="8" t="s">
        <v>249</v>
      </c>
      <c r="B147" s="9" t="s">
        <v>128</v>
      </c>
      <c r="C147" s="9" t="s">
        <v>250</v>
      </c>
      <c r="D147" s="17">
        <f>SUM(E147:F147)</f>
        <v>93923400</v>
      </c>
      <c r="E147" s="17">
        <v>2817700</v>
      </c>
      <c r="F147" s="17">
        <v>91105700</v>
      </c>
      <c r="G147" s="17">
        <f>SUM(H147:I147)</f>
        <v>0</v>
      </c>
      <c r="H147" s="17">
        <v>0</v>
      </c>
      <c r="I147" s="18">
        <v>0</v>
      </c>
    </row>
    <row r="148" spans="1:9" ht="30.75" thickBot="1" x14ac:dyDescent="0.3">
      <c r="A148" s="4" t="s">
        <v>251</v>
      </c>
      <c r="B148" s="5"/>
      <c r="C148" s="5"/>
      <c r="D148" s="15">
        <f>D149+D151+D154+D156</f>
        <v>42298195.75</v>
      </c>
      <c r="E148" s="15">
        <f t="shared" ref="E148:I148" si="72">E149+E151+E154+E156</f>
        <v>42298195.75</v>
      </c>
      <c r="F148" s="15">
        <f t="shared" si="72"/>
        <v>0</v>
      </c>
      <c r="G148" s="15">
        <f t="shared" si="72"/>
        <v>39942195.75</v>
      </c>
      <c r="H148" s="15">
        <f t="shared" si="72"/>
        <v>39942195.75</v>
      </c>
      <c r="I148" s="15">
        <f t="shared" si="72"/>
        <v>0</v>
      </c>
    </row>
    <row r="149" spans="1:9" ht="25.5" x14ac:dyDescent="0.25">
      <c r="A149" s="6" t="s">
        <v>252</v>
      </c>
      <c r="B149" s="7"/>
      <c r="C149" s="7"/>
      <c r="D149" s="16">
        <f>SUM(D150)</f>
        <v>32431432</v>
      </c>
      <c r="E149" s="16">
        <f t="shared" ref="E149:I149" si="73">SUM(E150)</f>
        <v>32431432</v>
      </c>
      <c r="F149" s="16">
        <f t="shared" si="73"/>
        <v>0</v>
      </c>
      <c r="G149" s="16">
        <f t="shared" si="73"/>
        <v>32431432</v>
      </c>
      <c r="H149" s="16">
        <f t="shared" si="73"/>
        <v>32431432</v>
      </c>
      <c r="I149" s="16">
        <f t="shared" si="73"/>
        <v>0</v>
      </c>
    </row>
    <row r="150" spans="1:9" ht="25.5" x14ac:dyDescent="0.25">
      <c r="A150" s="8" t="s">
        <v>253</v>
      </c>
      <c r="B150" s="9" t="s">
        <v>254</v>
      </c>
      <c r="C150" s="9" t="s">
        <v>255</v>
      </c>
      <c r="D150" s="17">
        <f>SUM(E150:F150)</f>
        <v>32431432</v>
      </c>
      <c r="E150" s="17">
        <v>32431432</v>
      </c>
      <c r="F150" s="17">
        <v>0</v>
      </c>
      <c r="G150" s="17">
        <f>SUM(H150:I150)</f>
        <v>32431432</v>
      </c>
      <c r="H150" s="17">
        <v>32431432</v>
      </c>
      <c r="I150" s="18">
        <v>0</v>
      </c>
    </row>
    <row r="151" spans="1:9" ht="25.5" x14ac:dyDescent="0.25">
      <c r="A151" s="6" t="s">
        <v>256</v>
      </c>
      <c r="B151" s="7"/>
      <c r="C151" s="7"/>
      <c r="D151" s="16">
        <f>SUM(D152:D153)</f>
        <v>1550000</v>
      </c>
      <c r="E151" s="16">
        <f t="shared" ref="E151:I151" si="74">SUM(E152:E153)</f>
        <v>1550000</v>
      </c>
      <c r="F151" s="16">
        <f t="shared" si="74"/>
        <v>0</v>
      </c>
      <c r="G151" s="16">
        <f t="shared" si="74"/>
        <v>1550000</v>
      </c>
      <c r="H151" s="16">
        <f t="shared" si="74"/>
        <v>1550000</v>
      </c>
      <c r="I151" s="16">
        <f t="shared" si="74"/>
        <v>0</v>
      </c>
    </row>
    <row r="152" spans="1:9" ht="51" x14ac:dyDescent="0.25">
      <c r="A152" s="8" t="s">
        <v>257</v>
      </c>
      <c r="B152" s="9" t="s">
        <v>254</v>
      </c>
      <c r="C152" s="9" t="s">
        <v>258</v>
      </c>
      <c r="D152" s="17">
        <f>SUM(E152:F152)</f>
        <v>1400000</v>
      </c>
      <c r="E152" s="17">
        <v>1400000</v>
      </c>
      <c r="F152" s="17">
        <v>0</v>
      </c>
      <c r="G152" s="17">
        <f>SUM(H152:I152)</f>
        <v>1400000</v>
      </c>
      <c r="H152" s="17">
        <v>1400000</v>
      </c>
      <c r="I152" s="18">
        <v>0</v>
      </c>
    </row>
    <row r="153" spans="1:9" ht="38.25" x14ac:dyDescent="0.25">
      <c r="A153" s="8" t="s">
        <v>259</v>
      </c>
      <c r="B153" s="9" t="s">
        <v>254</v>
      </c>
      <c r="C153" s="9" t="s">
        <v>260</v>
      </c>
      <c r="D153" s="17">
        <f>SUM(E153:F153)</f>
        <v>150000</v>
      </c>
      <c r="E153" s="17">
        <v>150000</v>
      </c>
      <c r="F153" s="17">
        <v>0</v>
      </c>
      <c r="G153" s="17">
        <f>SUM(H153:I153)</f>
        <v>150000</v>
      </c>
      <c r="H153" s="17">
        <v>150000</v>
      </c>
      <c r="I153" s="18">
        <v>0</v>
      </c>
    </row>
    <row r="154" spans="1:9" ht="25.5" x14ac:dyDescent="0.25">
      <c r="A154" s="6" t="s">
        <v>261</v>
      </c>
      <c r="B154" s="7"/>
      <c r="C154" s="7"/>
      <c r="D154" s="16">
        <f>SUM(D155)</f>
        <v>4460763.75</v>
      </c>
      <c r="E154" s="16">
        <f t="shared" ref="E154:I154" si="75">SUM(E155)</f>
        <v>4460763.75</v>
      </c>
      <c r="F154" s="16">
        <f t="shared" si="75"/>
        <v>0</v>
      </c>
      <c r="G154" s="16">
        <f t="shared" si="75"/>
        <v>4460763.75</v>
      </c>
      <c r="H154" s="16">
        <f t="shared" si="75"/>
        <v>4460763.75</v>
      </c>
      <c r="I154" s="16">
        <f t="shared" si="75"/>
        <v>0</v>
      </c>
    </row>
    <row r="155" spans="1:9" ht="38.25" x14ac:dyDescent="0.25">
      <c r="A155" s="8" t="s">
        <v>262</v>
      </c>
      <c r="B155" s="9" t="s">
        <v>254</v>
      </c>
      <c r="C155" s="9" t="s">
        <v>263</v>
      </c>
      <c r="D155" s="17">
        <f>SUM(E155:F155)</f>
        <v>4460763.75</v>
      </c>
      <c r="E155" s="17">
        <v>4460763.75</v>
      </c>
      <c r="F155" s="17">
        <v>0</v>
      </c>
      <c r="G155" s="17">
        <f>SUM(H155:I155)</f>
        <v>4460763.75</v>
      </c>
      <c r="H155" s="17">
        <v>4460763.75</v>
      </c>
      <c r="I155" s="18">
        <v>0</v>
      </c>
    </row>
    <row r="156" spans="1:9" ht="25.5" x14ac:dyDescent="0.25">
      <c r="A156" s="6" t="s">
        <v>264</v>
      </c>
      <c r="B156" s="7"/>
      <c r="C156" s="7"/>
      <c r="D156" s="16">
        <f>SUM(D157)</f>
        <v>3856000</v>
      </c>
      <c r="E156" s="16">
        <f t="shared" ref="E156:I156" si="76">SUM(E157)</f>
        <v>3856000</v>
      </c>
      <c r="F156" s="16">
        <f t="shared" si="76"/>
        <v>0</v>
      </c>
      <c r="G156" s="16">
        <f t="shared" si="76"/>
        <v>1500000</v>
      </c>
      <c r="H156" s="16">
        <f t="shared" si="76"/>
        <v>1500000</v>
      </c>
      <c r="I156" s="16">
        <f t="shared" si="76"/>
        <v>0</v>
      </c>
    </row>
    <row r="157" spans="1:9" ht="38.25" x14ac:dyDescent="0.25">
      <c r="A157" s="8" t="s">
        <v>265</v>
      </c>
      <c r="B157" s="9" t="s">
        <v>254</v>
      </c>
      <c r="C157" s="9" t="s">
        <v>266</v>
      </c>
      <c r="D157" s="17">
        <f>SUM(E157:F157)</f>
        <v>3856000</v>
      </c>
      <c r="E157" s="17">
        <v>3856000</v>
      </c>
      <c r="F157" s="17">
        <v>0</v>
      </c>
      <c r="G157" s="17">
        <f>SUM(H157:I157)</f>
        <v>1500000</v>
      </c>
      <c r="H157" s="17">
        <v>1500000</v>
      </c>
      <c r="I157" s="18">
        <v>0</v>
      </c>
    </row>
    <row r="158" spans="1:9" ht="15.75" thickBot="1" x14ac:dyDescent="0.3">
      <c r="A158" s="4" t="s">
        <v>267</v>
      </c>
      <c r="B158" s="5"/>
      <c r="C158" s="5"/>
      <c r="D158" s="15">
        <f>D159+D163</f>
        <v>96421697.109999999</v>
      </c>
      <c r="E158" s="15">
        <f t="shared" ref="E158:I158" si="77">E159+E163</f>
        <v>22609077.91</v>
      </c>
      <c r="F158" s="15">
        <f t="shared" si="77"/>
        <v>73812619.200000003</v>
      </c>
      <c r="G158" s="15">
        <f t="shared" si="77"/>
        <v>69653640.810000002</v>
      </c>
      <c r="H158" s="15">
        <f t="shared" si="77"/>
        <v>1216930.72</v>
      </c>
      <c r="I158" s="15">
        <f t="shared" si="77"/>
        <v>68436710.090000004</v>
      </c>
    </row>
    <row r="159" spans="1:9" x14ac:dyDescent="0.25">
      <c r="A159" s="6" t="s">
        <v>268</v>
      </c>
      <c r="B159" s="7"/>
      <c r="C159" s="7"/>
      <c r="D159" s="16">
        <f>SUM(D160:D162)</f>
        <v>24463697.109999999</v>
      </c>
      <c r="E159" s="16">
        <f t="shared" ref="E159:I159" si="78">SUM(E160:E162)</f>
        <v>21374977.91</v>
      </c>
      <c r="F159" s="16">
        <f t="shared" si="78"/>
        <v>3088719.1999999997</v>
      </c>
      <c r="G159" s="16">
        <f t="shared" si="78"/>
        <v>1800000</v>
      </c>
      <c r="H159" s="16">
        <f t="shared" si="78"/>
        <v>588960</v>
      </c>
      <c r="I159" s="16">
        <f t="shared" si="78"/>
        <v>1211040</v>
      </c>
    </row>
    <row r="160" spans="1:9" ht="54" customHeight="1" x14ac:dyDescent="0.25">
      <c r="A160" s="8" t="s">
        <v>269</v>
      </c>
      <c r="B160" s="9" t="s">
        <v>270</v>
      </c>
      <c r="C160" s="9" t="s">
        <v>271</v>
      </c>
      <c r="D160" s="17">
        <f>SUM(E160:F160)</f>
        <v>18198100</v>
      </c>
      <c r="E160" s="17">
        <v>18198100</v>
      </c>
      <c r="F160" s="17">
        <v>0</v>
      </c>
      <c r="G160" s="17">
        <f>SUM(H160:I160)</f>
        <v>0</v>
      </c>
      <c r="H160" s="17">
        <v>0</v>
      </c>
      <c r="I160" s="18">
        <v>0</v>
      </c>
    </row>
    <row r="161" spans="1:9" ht="102" x14ac:dyDescent="0.25">
      <c r="A161" s="8" t="s">
        <v>272</v>
      </c>
      <c r="B161" s="9" t="s">
        <v>270</v>
      </c>
      <c r="C161" s="9" t="s">
        <v>273</v>
      </c>
      <c r="D161" s="17">
        <f t="shared" ref="D161:D162" si="79">SUM(E161:F161)</f>
        <v>1674754</v>
      </c>
      <c r="E161" s="17">
        <v>1674754</v>
      </c>
      <c r="F161" s="17">
        <v>0</v>
      </c>
      <c r="G161" s="17">
        <f t="shared" ref="G161:G162" si="80">SUM(H161:I161)</f>
        <v>0</v>
      </c>
      <c r="H161" s="17">
        <v>0</v>
      </c>
      <c r="I161" s="18">
        <v>0</v>
      </c>
    </row>
    <row r="162" spans="1:9" ht="51" x14ac:dyDescent="0.25">
      <c r="A162" s="8" t="s">
        <v>274</v>
      </c>
      <c r="B162" s="9" t="s">
        <v>270</v>
      </c>
      <c r="C162" s="9" t="s">
        <v>275</v>
      </c>
      <c r="D162" s="17">
        <f t="shared" si="79"/>
        <v>4590843.1099999994</v>
      </c>
      <c r="E162" s="22">
        <v>1502123.91</v>
      </c>
      <c r="F162" s="22">
        <v>3088719.1999999997</v>
      </c>
      <c r="G162" s="17">
        <f t="shared" si="80"/>
        <v>1800000</v>
      </c>
      <c r="H162" s="17">
        <v>588960</v>
      </c>
      <c r="I162" s="18">
        <v>1211040</v>
      </c>
    </row>
    <row r="163" spans="1:9" ht="25.5" x14ac:dyDescent="0.25">
      <c r="A163" s="6" t="s">
        <v>276</v>
      </c>
      <c r="B163" s="7"/>
      <c r="C163" s="7"/>
      <c r="D163" s="16">
        <f>SUM(D164:D166)</f>
        <v>71958000</v>
      </c>
      <c r="E163" s="16">
        <f t="shared" ref="E163:I163" si="81">SUM(E164:E166)</f>
        <v>1234100</v>
      </c>
      <c r="F163" s="16">
        <f t="shared" si="81"/>
        <v>70723900</v>
      </c>
      <c r="G163" s="16">
        <f t="shared" si="81"/>
        <v>67853640.810000002</v>
      </c>
      <c r="H163" s="16">
        <f t="shared" si="81"/>
        <v>627970.72</v>
      </c>
      <c r="I163" s="16">
        <f t="shared" si="81"/>
        <v>67225670.090000004</v>
      </c>
    </row>
    <row r="164" spans="1:9" x14ac:dyDescent="0.25">
      <c r="A164" s="8" t="s">
        <v>277</v>
      </c>
      <c r="B164" s="9" t="s">
        <v>27</v>
      </c>
      <c r="C164" s="9" t="s">
        <v>278</v>
      </c>
      <c r="D164" s="17">
        <f>SUM(E164:F164)</f>
        <v>1234100</v>
      </c>
      <c r="E164" s="17">
        <v>1234100</v>
      </c>
      <c r="F164" s="17">
        <v>0</v>
      </c>
      <c r="G164" s="17">
        <f>SUM(H164:I164)</f>
        <v>627970.72</v>
      </c>
      <c r="H164" s="17">
        <v>627970.72</v>
      </c>
      <c r="I164" s="18">
        <v>0</v>
      </c>
    </row>
    <row r="165" spans="1:9" x14ac:dyDescent="0.25">
      <c r="A165" s="8" t="s">
        <v>277</v>
      </c>
      <c r="B165" s="9" t="s">
        <v>27</v>
      </c>
      <c r="C165" s="9" t="s">
        <v>279</v>
      </c>
      <c r="D165" s="17">
        <f t="shared" ref="D165:D166" si="82">SUM(E165:F165)</f>
        <v>9898700</v>
      </c>
      <c r="E165" s="17">
        <v>0</v>
      </c>
      <c r="F165" s="17">
        <v>9898700</v>
      </c>
      <c r="G165" s="17">
        <f t="shared" ref="G165:G166" si="83">SUM(H165:I165)</f>
        <v>7163070.0899999999</v>
      </c>
      <c r="H165" s="17">
        <v>0</v>
      </c>
      <c r="I165" s="18">
        <v>7163070.0899999999</v>
      </c>
    </row>
    <row r="166" spans="1:9" ht="63.75" x14ac:dyDescent="0.25">
      <c r="A166" s="8" t="s">
        <v>280</v>
      </c>
      <c r="B166" s="9" t="s">
        <v>27</v>
      </c>
      <c r="C166" s="9" t="s">
        <v>281</v>
      </c>
      <c r="D166" s="17">
        <f t="shared" si="82"/>
        <v>60825200</v>
      </c>
      <c r="E166" s="17">
        <v>0</v>
      </c>
      <c r="F166" s="17">
        <v>60825200</v>
      </c>
      <c r="G166" s="17">
        <f t="shared" si="83"/>
        <v>60062600</v>
      </c>
      <c r="H166" s="17">
        <v>0</v>
      </c>
      <c r="I166" s="18">
        <v>60062600</v>
      </c>
    </row>
    <row r="167" spans="1:9" ht="15.75" thickBot="1" x14ac:dyDescent="0.3">
      <c r="A167" s="10"/>
      <c r="B167" s="11"/>
      <c r="C167" s="11"/>
      <c r="D167" s="19"/>
      <c r="E167" s="19"/>
      <c r="F167" s="19"/>
      <c r="G167" s="19"/>
      <c r="H167" s="19"/>
      <c r="I167" s="20"/>
    </row>
    <row r="168" spans="1:9" ht="15.75" thickBot="1" x14ac:dyDescent="0.3">
      <c r="A168" s="12" t="s">
        <v>282</v>
      </c>
      <c r="B168" s="13"/>
      <c r="C168" s="13"/>
      <c r="D168" s="21">
        <f>D8+D16+D19+D38+D49+D75+D86+D98+D141+D144+D148+D158</f>
        <v>12904174443.760002</v>
      </c>
      <c r="E168" s="21">
        <f t="shared" ref="E168:I168" si="84">E8+E16+E19+E38+E49+E75+E86+E98+E141+E144+E148+E158</f>
        <v>7027919224.5599985</v>
      </c>
      <c r="F168" s="21">
        <f t="shared" si="84"/>
        <v>5876255219.1999998</v>
      </c>
      <c r="G168" s="21">
        <f t="shared" si="84"/>
        <v>6744728757.6000013</v>
      </c>
      <c r="H168" s="21">
        <f t="shared" si="84"/>
        <v>4056028634.2399998</v>
      </c>
      <c r="I168" s="21">
        <f t="shared" si="84"/>
        <v>2688700123.3600001</v>
      </c>
    </row>
    <row r="169" spans="1:9" x14ac:dyDescent="0.25">
      <c r="A169" s="14"/>
      <c r="B169" s="14"/>
      <c r="C169" s="14"/>
      <c r="D169" s="14"/>
      <c r="E169" s="14"/>
      <c r="F169" s="14"/>
      <c r="G169" s="14"/>
      <c r="H169" s="14"/>
      <c r="I169" s="14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" top="0.39370078740157483" bottom="0" header="0.31496062992125984" footer="0.31496062992125984"/>
  <pageSetup paperSize="9" scale="85" fitToHeight="0" orientation="landscape" r:id="rId1"/>
  <headerFooter>
    <oddHeader>&amp;R&amp;P</oddHeader>
  </headerFooter>
  <ignoredErrors>
    <ignoredError sqref="G13 D22 G22 D26 G26 D32 G32" formula="1"/>
    <ignoredError sqref="B14:B15 B18 B21 B23:B25 B27:B31 B33:B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0.06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8E538422-A3F7-400A-82A3-113C225D12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2024-07-02T07:51:22Z</cp:lastPrinted>
  <dcterms:created xsi:type="dcterms:W3CDTF">2024-07-01T11:36:50Z</dcterms:created>
  <dcterms:modified xsi:type="dcterms:W3CDTF">2024-07-02T07:51:26Z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НП(2).xlsx</vt:lpwstr>
  </property>
  <property fmtid="{D5CDD505-2E9C-101B-9397-08002B2CF9AE}" pid="4" name="Версия клиента">
    <vt:lpwstr>23.2.108.6212 (.NET Core 6)</vt:lpwstr>
  </property>
  <property fmtid="{D5CDD505-2E9C-101B-9397-08002B2CF9AE}" pid="5" name="Версия базы">
    <vt:lpwstr>23.2.7622.74303432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