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27495" windowHeight="11190"/>
  </bookViews>
  <sheets>
    <sheet name="Документ" sheetId="2" r:id="rId1"/>
  </sheets>
  <definedNames>
    <definedName name="_xlnm._FilterDatabase" localSheetId="0" hidden="1">Документ!$A$7:$I$169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I99" i="2" l="1"/>
  <c r="D121" i="2"/>
  <c r="E111" i="2"/>
  <c r="F99" i="2"/>
  <c r="F82" i="2"/>
  <c r="E143" i="2"/>
  <c r="E142" i="2" s="1"/>
  <c r="F143" i="2"/>
  <c r="F142" i="2" s="1"/>
  <c r="H143" i="2"/>
  <c r="H142" i="2" s="1"/>
  <c r="I143" i="2"/>
  <c r="G144" i="2"/>
  <c r="G143" i="2" s="1"/>
  <c r="D144" i="2"/>
  <c r="D143" i="2" s="1"/>
  <c r="D142" i="2" s="1"/>
  <c r="E164" i="2"/>
  <c r="F164" i="2"/>
  <c r="H164" i="2"/>
  <c r="I164" i="2"/>
  <c r="G166" i="2"/>
  <c r="G167" i="2"/>
  <c r="G165" i="2"/>
  <c r="D166" i="2"/>
  <c r="D167" i="2"/>
  <c r="D165" i="2"/>
  <c r="E160" i="2"/>
  <c r="E159" i="2" s="1"/>
  <c r="F160" i="2"/>
  <c r="F159" i="2" s="1"/>
  <c r="H160" i="2"/>
  <c r="I160" i="2"/>
  <c r="I159" i="2" s="1"/>
  <c r="G162" i="2"/>
  <c r="G163" i="2"/>
  <c r="G161" i="2"/>
  <c r="D162" i="2"/>
  <c r="D163" i="2"/>
  <c r="D161" i="2"/>
  <c r="E157" i="2"/>
  <c r="F157" i="2"/>
  <c r="H157" i="2"/>
  <c r="I157" i="2"/>
  <c r="G158" i="2"/>
  <c r="G157" i="2" s="1"/>
  <c r="D158" i="2"/>
  <c r="D157" i="2" s="1"/>
  <c r="E155" i="2"/>
  <c r="F155" i="2"/>
  <c r="H155" i="2"/>
  <c r="I155" i="2"/>
  <c r="G156" i="2"/>
  <c r="G155" i="2" s="1"/>
  <c r="D156" i="2"/>
  <c r="D155" i="2" s="1"/>
  <c r="E152" i="2"/>
  <c r="F152" i="2"/>
  <c r="H152" i="2"/>
  <c r="I152" i="2"/>
  <c r="G154" i="2"/>
  <c r="G153" i="2"/>
  <c r="D154" i="2"/>
  <c r="D153" i="2"/>
  <c r="E150" i="2"/>
  <c r="E149" i="2" s="1"/>
  <c r="F150" i="2"/>
  <c r="F149" i="2" s="1"/>
  <c r="H150" i="2"/>
  <c r="I150" i="2"/>
  <c r="I149" i="2" s="1"/>
  <c r="G151" i="2"/>
  <c r="D151" i="2"/>
  <c r="D150" i="2" s="1"/>
  <c r="E146" i="2"/>
  <c r="E145" i="2" s="1"/>
  <c r="F146" i="2"/>
  <c r="F145" i="2" s="1"/>
  <c r="H146" i="2"/>
  <c r="I146" i="2"/>
  <c r="I145" i="2" s="1"/>
  <c r="G148" i="2"/>
  <c r="G147" i="2"/>
  <c r="D148" i="2"/>
  <c r="D147" i="2"/>
  <c r="E135" i="2"/>
  <c r="F135" i="2"/>
  <c r="H135" i="2"/>
  <c r="I135" i="2"/>
  <c r="G137" i="2"/>
  <c r="G138" i="2"/>
  <c r="G139" i="2"/>
  <c r="G140" i="2"/>
  <c r="G141" i="2"/>
  <c r="G136" i="2"/>
  <c r="D137" i="2"/>
  <c r="D138" i="2"/>
  <c r="D139" i="2"/>
  <c r="D140" i="2"/>
  <c r="D141" i="2"/>
  <c r="D136" i="2"/>
  <c r="E128" i="2"/>
  <c r="F128" i="2"/>
  <c r="H128" i="2"/>
  <c r="I128" i="2"/>
  <c r="G130" i="2"/>
  <c r="G131" i="2"/>
  <c r="G132" i="2"/>
  <c r="G133" i="2"/>
  <c r="G134" i="2"/>
  <c r="G129" i="2"/>
  <c r="D130" i="2"/>
  <c r="D131" i="2"/>
  <c r="D132" i="2"/>
  <c r="D133" i="2"/>
  <c r="D134" i="2"/>
  <c r="D129" i="2"/>
  <c r="E122" i="2"/>
  <c r="F122" i="2"/>
  <c r="H122" i="2"/>
  <c r="I122" i="2"/>
  <c r="G124" i="2"/>
  <c r="G125" i="2"/>
  <c r="G126" i="2"/>
  <c r="G127" i="2"/>
  <c r="G123" i="2"/>
  <c r="D124" i="2"/>
  <c r="D125" i="2"/>
  <c r="D126" i="2"/>
  <c r="D127" i="2"/>
  <c r="D123" i="2"/>
  <c r="E118" i="2"/>
  <c r="H118" i="2"/>
  <c r="I118" i="2"/>
  <c r="G120" i="2"/>
  <c r="G121" i="2"/>
  <c r="G119" i="2"/>
  <c r="D120" i="2"/>
  <c r="D119" i="2"/>
  <c r="F111" i="2"/>
  <c r="H111" i="2"/>
  <c r="I111" i="2"/>
  <c r="G113" i="2"/>
  <c r="G114" i="2"/>
  <c r="G115" i="2"/>
  <c r="G116" i="2"/>
  <c r="G117" i="2"/>
  <c r="G112" i="2"/>
  <c r="D113" i="2"/>
  <c r="D114" i="2"/>
  <c r="D115" i="2"/>
  <c r="D116" i="2"/>
  <c r="D117" i="2"/>
  <c r="D112" i="2"/>
  <c r="E99" i="2"/>
  <c r="H99" i="2"/>
  <c r="H98" i="2" s="1"/>
  <c r="G101" i="2"/>
  <c r="G102" i="2"/>
  <c r="G103" i="2"/>
  <c r="G104" i="2"/>
  <c r="G105" i="2"/>
  <c r="G106" i="2"/>
  <c r="G107" i="2"/>
  <c r="G108" i="2"/>
  <c r="G109" i="2"/>
  <c r="G110" i="2"/>
  <c r="G100" i="2"/>
  <c r="D101" i="2"/>
  <c r="D102" i="2"/>
  <c r="D103" i="2"/>
  <c r="D104" i="2"/>
  <c r="D105" i="2"/>
  <c r="D106" i="2"/>
  <c r="D107" i="2"/>
  <c r="D108" i="2"/>
  <c r="D109" i="2"/>
  <c r="D110" i="2"/>
  <c r="D100" i="2"/>
  <c r="E92" i="2"/>
  <c r="F92" i="2"/>
  <c r="H92" i="2"/>
  <c r="I92" i="2"/>
  <c r="G94" i="2"/>
  <c r="G95" i="2"/>
  <c r="G96" i="2"/>
  <c r="G97" i="2"/>
  <c r="G93" i="2"/>
  <c r="D94" i="2"/>
  <c r="D95" i="2"/>
  <c r="D96" i="2"/>
  <c r="D97" i="2"/>
  <c r="D93" i="2"/>
  <c r="E89" i="2"/>
  <c r="F89" i="2"/>
  <c r="H89" i="2"/>
  <c r="I89" i="2"/>
  <c r="G91" i="2"/>
  <c r="G90" i="2"/>
  <c r="D91" i="2"/>
  <c r="D90" i="2"/>
  <c r="E87" i="2"/>
  <c r="E86" i="2" s="1"/>
  <c r="F87" i="2"/>
  <c r="F86" i="2" s="1"/>
  <c r="H87" i="2"/>
  <c r="H86" i="2" s="1"/>
  <c r="I87" i="2"/>
  <c r="G88" i="2"/>
  <c r="D88" i="2"/>
  <c r="D87" i="2" s="1"/>
  <c r="E82" i="2"/>
  <c r="H82" i="2"/>
  <c r="I82" i="2"/>
  <c r="G84" i="2"/>
  <c r="G85" i="2"/>
  <c r="G83" i="2"/>
  <c r="D84" i="2"/>
  <c r="D85" i="2"/>
  <c r="D83" i="2"/>
  <c r="E76" i="2"/>
  <c r="F76" i="2"/>
  <c r="H76" i="2"/>
  <c r="I76" i="2"/>
  <c r="G78" i="2"/>
  <c r="G79" i="2"/>
  <c r="G80" i="2"/>
  <c r="G81" i="2"/>
  <c r="G77" i="2"/>
  <c r="D78" i="2"/>
  <c r="D79" i="2"/>
  <c r="D80" i="2"/>
  <c r="D81" i="2"/>
  <c r="D77" i="2"/>
  <c r="E71" i="2"/>
  <c r="F71" i="2"/>
  <c r="H71" i="2"/>
  <c r="I71" i="2"/>
  <c r="G73" i="2"/>
  <c r="G74" i="2"/>
  <c r="G72" i="2"/>
  <c r="D73" i="2"/>
  <c r="D74" i="2"/>
  <c r="D72" i="2"/>
  <c r="E68" i="2"/>
  <c r="F68" i="2"/>
  <c r="H68" i="2"/>
  <c r="I68" i="2"/>
  <c r="G70" i="2"/>
  <c r="G69" i="2"/>
  <c r="D70" i="2"/>
  <c r="D69" i="2"/>
  <c r="E61" i="2"/>
  <c r="F61" i="2"/>
  <c r="H61" i="2"/>
  <c r="I61" i="2"/>
  <c r="G63" i="2"/>
  <c r="G64" i="2"/>
  <c r="G65" i="2"/>
  <c r="G66" i="2"/>
  <c r="G67" i="2"/>
  <c r="G62" i="2"/>
  <c r="D63" i="2"/>
  <c r="D64" i="2"/>
  <c r="D65" i="2"/>
  <c r="D66" i="2"/>
  <c r="D67" i="2"/>
  <c r="D62" i="2"/>
  <c r="D61" i="2" s="1"/>
  <c r="E56" i="2"/>
  <c r="F56" i="2"/>
  <c r="H56" i="2"/>
  <c r="I56" i="2"/>
  <c r="G58" i="2"/>
  <c r="G59" i="2"/>
  <c r="G60" i="2"/>
  <c r="G57" i="2"/>
  <c r="D58" i="2"/>
  <c r="D59" i="2"/>
  <c r="D60" i="2"/>
  <c r="D57" i="2"/>
  <c r="D56" i="2" s="1"/>
  <c r="G71" i="2" l="1"/>
  <c r="D89" i="2"/>
  <c r="D92" i="2"/>
  <c r="D86" i="2" s="1"/>
  <c r="G111" i="2"/>
  <c r="F118" i="2"/>
  <c r="F98" i="2" s="1"/>
  <c r="D122" i="2"/>
  <c r="D128" i="2"/>
  <c r="D135" i="2"/>
  <c r="G135" i="2"/>
  <c r="D146" i="2"/>
  <c r="D145" i="2" s="1"/>
  <c r="D68" i="2"/>
  <c r="D71" i="2"/>
  <c r="I75" i="2"/>
  <c r="G76" i="2"/>
  <c r="H75" i="2"/>
  <c r="G82" i="2"/>
  <c r="I86" i="2"/>
  <c r="G89" i="2"/>
  <c r="I98" i="2"/>
  <c r="G128" i="2"/>
  <c r="G146" i="2"/>
  <c r="I142" i="2"/>
  <c r="G56" i="2"/>
  <c r="G61" i="2"/>
  <c r="G68" i="2"/>
  <c r="G87" i="2"/>
  <c r="G92" i="2"/>
  <c r="G86" i="2" s="1"/>
  <c r="G118" i="2"/>
  <c r="H145" i="2"/>
  <c r="G150" i="2"/>
  <c r="H149" i="2"/>
  <c r="G160" i="2"/>
  <c r="H159" i="2"/>
  <c r="G164" i="2"/>
  <c r="G142" i="2"/>
  <c r="D152" i="2"/>
  <c r="D149" i="2" s="1"/>
  <c r="G152" i="2"/>
  <c r="D164" i="2"/>
  <c r="D76" i="2"/>
  <c r="G99" i="2"/>
  <c r="G122" i="2"/>
  <c r="E75" i="2"/>
  <c r="F75" i="2"/>
  <c r="D82" i="2"/>
  <c r="D75" i="2" s="1"/>
  <c r="D99" i="2"/>
  <c r="D111" i="2"/>
  <c r="D160" i="2"/>
  <c r="D118" i="2"/>
  <c r="E98" i="2"/>
  <c r="E53" i="2"/>
  <c r="F53" i="2"/>
  <c r="H53" i="2"/>
  <c r="I53" i="2"/>
  <c r="G55" i="2"/>
  <c r="G54" i="2"/>
  <c r="D55" i="2"/>
  <c r="D54" i="2"/>
  <c r="E50" i="2"/>
  <c r="E49" i="2" s="1"/>
  <c r="F50" i="2"/>
  <c r="F49" i="2" s="1"/>
  <c r="H50" i="2"/>
  <c r="I50" i="2"/>
  <c r="G52" i="2"/>
  <c r="G51" i="2"/>
  <c r="D52" i="2"/>
  <c r="D51" i="2"/>
  <c r="E46" i="2"/>
  <c r="F46" i="2"/>
  <c r="H46" i="2"/>
  <c r="I46" i="2"/>
  <c r="G48" i="2"/>
  <c r="G47" i="2"/>
  <c r="D48" i="2"/>
  <c r="D47" i="2"/>
  <c r="E43" i="2"/>
  <c r="F43" i="2"/>
  <c r="H43" i="2"/>
  <c r="I43" i="2"/>
  <c r="G45" i="2"/>
  <c r="G44" i="2"/>
  <c r="D45" i="2"/>
  <c r="D44" i="2"/>
  <c r="E39" i="2"/>
  <c r="F39" i="2"/>
  <c r="H39" i="2"/>
  <c r="I39" i="2"/>
  <c r="G41" i="2"/>
  <c r="G42" i="2"/>
  <c r="G40" i="2"/>
  <c r="D41" i="2"/>
  <c r="D42" i="2"/>
  <c r="D40" i="2"/>
  <c r="E35" i="2"/>
  <c r="F35" i="2"/>
  <c r="H35" i="2"/>
  <c r="I35" i="2"/>
  <c r="G37" i="2"/>
  <c r="G36" i="2"/>
  <c r="D37" i="2"/>
  <c r="D36" i="2"/>
  <c r="H32" i="2"/>
  <c r="I32" i="2"/>
  <c r="E32" i="2"/>
  <c r="F32" i="2"/>
  <c r="G34" i="2"/>
  <c r="G33" i="2"/>
  <c r="D34" i="2"/>
  <c r="D33" i="2"/>
  <c r="E26" i="2"/>
  <c r="F26" i="2"/>
  <c r="H26" i="2"/>
  <c r="I26" i="2"/>
  <c r="G28" i="2"/>
  <c r="G29" i="2"/>
  <c r="G30" i="2"/>
  <c r="G31" i="2"/>
  <c r="G27" i="2"/>
  <c r="D28" i="2"/>
  <c r="D29" i="2"/>
  <c r="D30" i="2"/>
  <c r="D31" i="2"/>
  <c r="D27" i="2"/>
  <c r="E22" i="2"/>
  <c r="F22" i="2"/>
  <c r="H22" i="2"/>
  <c r="I22" i="2"/>
  <c r="G24" i="2"/>
  <c r="G25" i="2"/>
  <c r="G23" i="2"/>
  <c r="D24" i="2"/>
  <c r="D25" i="2"/>
  <c r="D23" i="2"/>
  <c r="E20" i="2"/>
  <c r="F20" i="2"/>
  <c r="F19" i="2" s="1"/>
  <c r="H20" i="2"/>
  <c r="I20" i="2"/>
  <c r="G21" i="2"/>
  <c r="D21" i="2"/>
  <c r="D20" i="2" s="1"/>
  <c r="E17" i="2"/>
  <c r="E16" i="2" s="1"/>
  <c r="F17" i="2"/>
  <c r="F16" i="2" s="1"/>
  <c r="H17" i="2"/>
  <c r="I17" i="2"/>
  <c r="G18" i="2"/>
  <c r="D18" i="2"/>
  <c r="D17" i="2" s="1"/>
  <c r="D16" i="2" s="1"/>
  <c r="E13" i="2"/>
  <c r="F13" i="2"/>
  <c r="H13" i="2"/>
  <c r="I13" i="2"/>
  <c r="G15" i="2"/>
  <c r="G14" i="2"/>
  <c r="D15" i="2"/>
  <c r="D14" i="2"/>
  <c r="E9" i="2"/>
  <c r="E8" i="2" s="1"/>
  <c r="F9" i="2"/>
  <c r="F8" i="2" s="1"/>
  <c r="H9" i="2"/>
  <c r="I9" i="2"/>
  <c r="G11" i="2"/>
  <c r="G12" i="2"/>
  <c r="G10" i="2"/>
  <c r="D11" i="2"/>
  <c r="D12" i="2"/>
  <c r="D10" i="2"/>
  <c r="D98" i="2" l="1"/>
  <c r="D9" i="2"/>
  <c r="D13" i="2"/>
  <c r="D26" i="2"/>
  <c r="D32" i="2"/>
  <c r="D35" i="2"/>
  <c r="D39" i="2"/>
  <c r="D46" i="2"/>
  <c r="D50" i="2"/>
  <c r="D53" i="2"/>
  <c r="I8" i="2"/>
  <c r="I16" i="2"/>
  <c r="I19" i="2"/>
  <c r="G32" i="2"/>
  <c r="H8" i="2"/>
  <c r="G17" i="2"/>
  <c r="H16" i="2"/>
  <c r="G20" i="2"/>
  <c r="H19" i="2"/>
  <c r="H38" i="2"/>
  <c r="H49" i="2"/>
  <c r="D159" i="2"/>
  <c r="G98" i="2"/>
  <c r="G149" i="2"/>
  <c r="G13" i="2"/>
  <c r="G35" i="2"/>
  <c r="I38" i="2"/>
  <c r="G43" i="2"/>
  <c r="G46" i="2"/>
  <c r="G50" i="2"/>
  <c r="I49" i="2"/>
  <c r="G53" i="2"/>
  <c r="G159" i="2"/>
  <c r="G145" i="2"/>
  <c r="G75" i="2"/>
  <c r="G9" i="2"/>
  <c r="D22" i="2"/>
  <c r="G22" i="2"/>
  <c r="G26" i="2"/>
  <c r="G39" i="2"/>
  <c r="F38" i="2"/>
  <c r="F169" i="2" s="1"/>
  <c r="D43" i="2"/>
  <c r="E38" i="2"/>
  <c r="E19" i="2"/>
  <c r="D19" i="2" l="1"/>
  <c r="D38" i="2"/>
  <c r="G19" i="2"/>
  <c r="D49" i="2"/>
  <c r="D8" i="2"/>
  <c r="G49" i="2"/>
  <c r="H169" i="2"/>
  <c r="I169" i="2"/>
  <c r="G38" i="2"/>
  <c r="G8" i="2"/>
  <c r="G16" i="2"/>
  <c r="E169" i="2"/>
  <c r="D169" i="2" l="1"/>
  <c r="G169" i="2"/>
</calcChain>
</file>

<file path=xl/sharedStrings.xml><?xml version="1.0" encoding="utf-8"?>
<sst xmlns="http://schemas.openxmlformats.org/spreadsheetml/2006/main" count="410" uniqueCount="296">
  <si>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</si>
  <si>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</si>
  <si>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</si>
  <si>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</si>
  <si>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</si>
  <si>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</si>
  <si>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</si>
  <si>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</si>
  <si>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</si>
  <si>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</si>
  <si>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</si>
  <si>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</si>
  <si>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</si>
  <si>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</si>
  <si>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</si>
  <si>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</si>
  <si>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</si>
  <si>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</si>
  <si>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</si>
  <si>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</si>
  <si>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</si>
  <si>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</si>
  <si>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</si>
  <si>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</si>
  <si>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</si>
  <si>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</si>
  <si>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</si>
  <si>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</si>
  <si>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</si>
  <si>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</si>
  <si>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</si>
  <si>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</si>
  <si>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</si>
  <si>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</si>
  <si>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</si>
  <si>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</si>
  <si>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</si>
  <si>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</si>
  <si>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</si>
  <si>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</si>
  <si>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</si>
  <si>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</si>
  <si>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</si>
  <si>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</si>
  <si>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</si>
  <si>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</si>
  <si>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</si>
  <si>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</si>
  <si>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</si>
  <si>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</si>
  <si>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</si>
  <si>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</si>
  <si>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</si>
  <si>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</si>
  <si>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</si>
  <si>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</si>
  <si>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</si>
  <si>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</si>
  <si>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</si>
  <si>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</si>
  <si>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</si>
  <si>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</si>
  <si>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</si>
  <si>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</si>
  <si>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</si>
  <si>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</si>
  <si>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</si>
  <si>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</si>
  <si>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</si>
  <si>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</si>
  <si>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</si>
  <si>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</si>
  <si>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</si>
  <si>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</si>
  <si>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</si>
  <si>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</si>
  <si>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</si>
  <si>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</si>
  <si>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812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</si>
  <si>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</si>
  <si>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</si>
  <si>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</si>
  <si>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</si>
  <si>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</si>
  <si>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</si>
  <si>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</si>
  <si>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</si>
  <si>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</si>
  <si>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</si>
  <si>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</si>
  <si>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</si>
  <si>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</si>
  <si>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</si>
  <si>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</si>
  <si>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</si>
  <si>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</si>
  <si>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</si>
  <si>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</si>
  <si>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</si>
  <si>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</si>
  <si>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</si>
  <si>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</si>
  <si>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</si>
  <si>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</si>
  <si>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</si>
  <si>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</si>
  <si>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</si>
  <si>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</si>
  <si>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</si>
  <si>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</si>
  <si>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</si>
  <si>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</si>
  <si>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</si>
  <si>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</si>
  <si>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</si>
  <si>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</si>
  <si>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</si>
  <si>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</si>
  <si>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</si>
  <si>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</si>
  <si>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</si>
  <si>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</si>
  <si>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</si>
  <si>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</si>
  <si>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</si>
  <si>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</si>
  <si>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</si>
  <si>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</si>
  <si>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</si>
  <si>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</si>
  <si>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</si>
  <si>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</si>
  <si>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</si>
  <si>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</si>
  <si>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</si>
  <si>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</si>
  <si>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</si>
  <si>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</si>
  <si>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</si>
  <si>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</si>
  <si>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</si>
  <si>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</si>
  <si>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</si>
  <si>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</si>
  <si>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</si>
  <si>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</si>
  <si>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</si>
  <si>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</si>
  <si>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</si>
  <si>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</si>
  <si>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</si>
  <si>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</si>
  <si>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</si>
  <si>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</si>
  <si>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</si>
  <si>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</si>
  <si>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</si>
  <si>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</si>
  <si>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</si>
  <si>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</si>
  <si>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</si>
  <si>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</si>
  <si>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</si>
  <si>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</si>
  <si>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</si>
  <si>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</si>
  <si>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</si>
  <si>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</si>
  <si>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</si>
  <si>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</si>
  <si>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</si>
  <si>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</si>
  <si>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</si>
  <si>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</si>
  <si>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</si>
  <si>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</si>
  <si>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</si>
  <si>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</si>
  <si>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</si>
  <si>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</si>
  <si>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</si>
  <si>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</si>
  <si>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</si>
  <si>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</si>
  <si>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</si>
  <si>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</si>
  <si>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</si>
  <si>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</si>
  <si>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</si>
  <si>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</si>
  <si>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</si>
  <si>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</si>
  <si>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</si>
  <si>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</si>
  <si>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</si>
  <si>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</si>
  <si>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</si>
  <si>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</si>
  <si>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</si>
  <si>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</si>
  <si>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</si>
  <si>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</si>
  <si>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</si>
  <si>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</si>
  <si>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</si>
  <si>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</si>
  <si>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</si>
  <si>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</si>
  <si>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</si>
  <si>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</si>
  <si>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</si>
  <si>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</si>
  <si>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</si>
  <si>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</si>
  <si>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</si>
  <si>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</si>
  <si>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</si>
  <si>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</si>
  <si>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</si>
  <si>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</si>
  <si>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</si>
  <si>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</si>
  <si>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</si>
  <si>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</si>
  <si>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</si>
  <si>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</si>
  <si>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</si>
  <si>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</si>
  <si>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</si>
  <si>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</si>
  <si>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</si>
  <si>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</si>
  <si>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</si>
  <si>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</si>
  <si>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</si>
  <si>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</si>
  <si>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</si>
  <si>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</si>
  <si>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</si>
  <si>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</si>
  <si>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</si>
  <si>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</si>
  <si>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</si>
  <si>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311EГ02250</t>
  </si>
  <si>
    <t>Реализация мероприятий антитеррористической направленности</t>
  </si>
  <si>
    <t>311EГ21150</t>
  </si>
  <si>
    <t>Укрепление материально-технической базы областных государственных учреждений</t>
  </si>
  <si>
    <t>311EГ23090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</si>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</sst>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  <xf numFmtId="4" fontId="2" fillId="5" borderId="21" xfId="21" applyNumberFormat="1" applyFill="1" applyProtection="1">
      <alignment horizontal="right" vertical="top" shrinkToFit="1"/>
    </xf>
    <xf numFmtId="4" fontId="6" fillId="5" borderId="22" xfId="22" applyNumberFormat="1" applyFill="1" applyProtection="1">
      <alignment horizontal="right" vertical="top" shrinkToFi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showGridLines="0" tabSelected="1" workbookViewId="0">
      <pane ySplit="7" topLeftCell="A156" activePane="bottomLeft" state="frozen"/>
      <selection pane="bottomLeft" activeCell="E169" sqref="E169:F169"/>
    </sheetView>
  </sheetViews>
  <sheetFormatPr defaultColWidth="9.42578125" defaultRowHeight="15" x14ac:dyDescent="0.25"/>
  <cols>
    <col min="1" max="1" width="47.42578125" style="1" customWidth="1"/>
    <col min="2" max="2" width="8.7109375" style="1" customWidth="1"/>
    <col min="3" max="3" width="10.7109375" style="1" customWidth="1"/>
    <col min="4" max="9" width="16.7109375" style="1" customWidth="1"/>
    <col min="10" max="16384" width="9.42578125" style="1"/>
  </cols>
  <sheetData>
    <row r="1" spans="1:9" ht="15.95" customHeight="1" x14ac:dyDescent="0.25">
      <c r="A1" s="24" t="s">
        <v>294</v>
      </c>
      <c r="B1" s="25"/>
      <c r="C1" s="25"/>
      <c r="D1" s="25"/>
      <c r="E1" s="25"/>
      <c r="F1" s="25"/>
      <c r="G1" s="25"/>
      <c r="H1" s="25"/>
      <c r="I1" s="25"/>
    </row>
    <row r="2" spans="1:9" ht="15.95" customHeight="1" x14ac:dyDescent="0.25">
      <c r="A2" s="24" t="s">
        <v>295</v>
      </c>
      <c r="B2" s="25"/>
      <c r="C2" s="25"/>
      <c r="D2" s="25"/>
      <c r="E2" s="25"/>
      <c r="F2" s="25"/>
      <c r="G2" s="25"/>
      <c r="H2" s="25"/>
      <c r="I2" s="25"/>
    </row>
    <row r="3" spans="1:9" ht="15.2" customHeigh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</row>
    <row r="4" spans="1:9" ht="15.2" customHeight="1" x14ac:dyDescent="0.25">
      <c r="A4" s="28" t="s">
        <v>1</v>
      </c>
      <c r="B4" s="30" t="s">
        <v>2</v>
      </c>
      <c r="C4" s="34" t="s">
        <v>3</v>
      </c>
      <c r="D4" s="30" t="s">
        <v>4</v>
      </c>
      <c r="E4" s="31"/>
      <c r="F4" s="31"/>
      <c r="G4" s="32" t="s">
        <v>5</v>
      </c>
      <c r="H4" s="33"/>
      <c r="I4" s="33"/>
    </row>
    <row r="5" spans="1:9" ht="15.2" customHeight="1" x14ac:dyDescent="0.25">
      <c r="A5" s="29"/>
      <c r="B5" s="31"/>
      <c r="C5" s="35"/>
      <c r="D5" s="41" t="s">
        <v>6</v>
      </c>
      <c r="E5" s="37" t="s">
        <v>7</v>
      </c>
      <c r="F5" s="38"/>
      <c r="G5" s="37" t="s">
        <v>6</v>
      </c>
      <c r="H5" s="39" t="s">
        <v>7</v>
      </c>
      <c r="I5" s="40"/>
    </row>
    <row r="6" spans="1:9" ht="38.25" x14ac:dyDescent="0.25">
      <c r="A6" s="29"/>
      <c r="B6" s="31"/>
      <c r="C6" s="36"/>
      <c r="D6" s="42"/>
      <c r="E6" s="2" t="s">
        <v>8</v>
      </c>
      <c r="F6" s="2" t="s">
        <v>9</v>
      </c>
      <c r="G6" s="38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" customHeight="1" x14ac:dyDescent="0.25">
      <c r="A8" s="7" t="s">
        <v>19</v>
      </c>
      <c r="B8" s="8"/>
      <c r="C8" s="8"/>
      <c r="D8" s="9">
        <f>SUM(D9+D13)</f>
        <v>6594505381.4400005</v>
      </c>
      <c r="E8" s="9">
        <f t="shared" ref="E8:I8" si="0">SUM(E9+E13)</f>
        <v>4536389081.4399996</v>
      </c>
      <c r="F8" s="9">
        <f t="shared" si="0"/>
        <v>2058116300</v>
      </c>
      <c r="G8" s="9">
        <f t="shared" si="0"/>
        <v>6296193079.2799988</v>
      </c>
      <c r="H8" s="9">
        <f t="shared" si="0"/>
        <v>4467927326.9299994</v>
      </c>
      <c r="I8" s="9">
        <f t="shared" si="0"/>
        <v>1828265752.3500001</v>
      </c>
    </row>
    <row r="9" spans="1:9" ht="15" customHeight="1" x14ac:dyDescent="0.25">
      <c r="A9" s="10" t="s">
        <v>20</v>
      </c>
      <c r="B9" s="11"/>
      <c r="C9" s="11"/>
      <c r="D9" s="12">
        <f>SUM(D10:D12)</f>
        <v>6506317237.1100006</v>
      </c>
      <c r="E9" s="12">
        <f t="shared" ref="E9:I9" si="1">SUM(E10:E12)</f>
        <v>4475543437.1099997</v>
      </c>
      <c r="F9" s="12">
        <f t="shared" si="1"/>
        <v>2030773800</v>
      </c>
      <c r="G9" s="12">
        <f t="shared" si="1"/>
        <v>6268817921.1199989</v>
      </c>
      <c r="H9" s="12">
        <f t="shared" si="1"/>
        <v>4467106072.1899996</v>
      </c>
      <c r="I9" s="12">
        <f t="shared" si="1"/>
        <v>1801711848.9300001</v>
      </c>
    </row>
    <row r="10" spans="1:9" ht="27" customHeight="1" x14ac:dyDescent="0.25">
      <c r="A10" s="13" t="s">
        <v>21</v>
      </c>
      <c r="B10" s="14" t="s">
        <v>22</v>
      </c>
      <c r="C10" s="14" t="s">
        <v>23</v>
      </c>
      <c r="D10" s="15">
        <f>SUM(E10:F10)</f>
        <v>4412736000</v>
      </c>
      <c r="E10" s="15">
        <v>4412736000</v>
      </c>
      <c r="F10" s="15">
        <v>0</v>
      </c>
      <c r="G10" s="15">
        <f>SUM(H10:I10)</f>
        <v>4411383025.3199997</v>
      </c>
      <c r="H10" s="15">
        <v>4411383025.3199997</v>
      </c>
      <c r="I10" s="16">
        <v>0</v>
      </c>
    </row>
    <row r="11" spans="1:9" ht="49.5" customHeight="1" x14ac:dyDescent="0.25">
      <c r="A11" s="13" t="s">
        <v>24</v>
      </c>
      <c r="B11" s="14" t="s">
        <v>22</v>
      </c>
      <c r="C11" s="14" t="s">
        <v>25</v>
      </c>
      <c r="D11" s="15">
        <f t="shared" ref="D11:D12" si="2">SUM(E11:F11)</f>
        <v>306031615</v>
      </c>
      <c r="E11" s="15">
        <v>9180948.4499999993</v>
      </c>
      <c r="F11" s="15">
        <v>296850666.55000001</v>
      </c>
      <c r="G11" s="15">
        <f t="shared" ref="G11:G12" si="3">SUM(H11:I11)</f>
        <v>69885273.689999998</v>
      </c>
      <c r="H11" s="15">
        <v>2096558.21</v>
      </c>
      <c r="I11" s="16">
        <v>67788715.480000004</v>
      </c>
    </row>
    <row r="12" spans="1:9" ht="53.25" customHeight="1" x14ac:dyDescent="0.25">
      <c r="A12" s="13" t="s">
        <v>26</v>
      </c>
      <c r="B12" s="14" t="s">
        <v>22</v>
      </c>
      <c r="C12" s="14" t="s">
        <v>27</v>
      </c>
      <c r="D12" s="15">
        <f t="shared" si="2"/>
        <v>1787549622.1100001</v>
      </c>
      <c r="E12" s="15">
        <v>53626488.659999996</v>
      </c>
      <c r="F12" s="15">
        <v>1733923133.45</v>
      </c>
      <c r="G12" s="15">
        <f t="shared" si="3"/>
        <v>1787549622.1100001</v>
      </c>
      <c r="H12" s="15">
        <v>53626488.659999996</v>
      </c>
      <c r="I12" s="16">
        <v>1733923133.45</v>
      </c>
    </row>
    <row r="13" spans="1:9" ht="30" customHeight="1" x14ac:dyDescent="0.25">
      <c r="A13" s="10" t="s">
        <v>28</v>
      </c>
      <c r="B13" s="11"/>
      <c r="C13" s="11"/>
      <c r="D13" s="12">
        <f>SUM(D14:D15)</f>
        <v>88188144.329999998</v>
      </c>
      <c r="E13" s="12">
        <f t="shared" ref="E13:I13" si="4">SUM(E14:E15)</f>
        <v>60845644.329999998</v>
      </c>
      <c r="F13" s="12">
        <f t="shared" si="4"/>
        <v>27342500</v>
      </c>
      <c r="G13" s="12">
        <f t="shared" si="4"/>
        <v>27375158.16</v>
      </c>
      <c r="H13" s="12">
        <f t="shared" si="4"/>
        <v>821254.74</v>
      </c>
      <c r="I13" s="12">
        <f t="shared" si="4"/>
        <v>26553903.420000002</v>
      </c>
    </row>
    <row r="14" spans="1:9" ht="76.5" customHeight="1" x14ac:dyDescent="0.25">
      <c r="A14" s="13" t="s">
        <v>29</v>
      </c>
      <c r="B14" s="14" t="s">
        <v>22</v>
      </c>
      <c r="C14" s="14" t="s">
        <v>30</v>
      </c>
      <c r="D14" s="15">
        <f>SUM(E14:F14)</f>
        <v>60000000</v>
      </c>
      <c r="E14" s="15">
        <v>60000000</v>
      </c>
      <c r="F14" s="15">
        <v>0</v>
      </c>
      <c r="G14" s="15">
        <f>SUM(H14:I14)</f>
        <v>0</v>
      </c>
      <c r="H14" s="15">
        <v>0</v>
      </c>
      <c r="I14" s="16">
        <v>0</v>
      </c>
    </row>
    <row r="15" spans="1:9" ht="63.75" customHeight="1" x14ac:dyDescent="0.25">
      <c r="A15" s="13" t="s">
        <v>31</v>
      </c>
      <c r="B15" s="14" t="s">
        <v>22</v>
      </c>
      <c r="C15" s="14" t="s">
        <v>32</v>
      </c>
      <c r="D15" s="15">
        <f>SUM(E15:F15)</f>
        <v>28188144.329999998</v>
      </c>
      <c r="E15" s="15">
        <v>845644.33</v>
      </c>
      <c r="F15" s="15">
        <v>27342500</v>
      </c>
      <c r="G15" s="15">
        <f>SUM(H15:I15)</f>
        <v>27375158.16</v>
      </c>
      <c r="H15" s="15">
        <v>821254.74</v>
      </c>
      <c r="I15" s="16">
        <v>26553903.420000002</v>
      </c>
    </row>
    <row r="16" spans="1:9" ht="15" customHeight="1" x14ac:dyDescent="0.25">
      <c r="A16" s="7" t="s">
        <v>33</v>
      </c>
      <c r="B16" s="8"/>
      <c r="C16" s="8"/>
      <c r="D16" s="9">
        <f>SUM(D17)</f>
        <v>18000000</v>
      </c>
      <c r="E16" s="9">
        <f t="shared" ref="E16:I16" si="5">SUM(E17)</f>
        <v>0</v>
      </c>
      <c r="F16" s="9">
        <f t="shared" si="5"/>
        <v>18000000</v>
      </c>
      <c r="G16" s="9">
        <f t="shared" si="5"/>
        <v>8999298</v>
      </c>
      <c r="H16" s="9">
        <f t="shared" si="5"/>
        <v>0</v>
      </c>
      <c r="I16" s="9">
        <f t="shared" si="5"/>
        <v>8999298</v>
      </c>
    </row>
    <row r="17" spans="1:9" ht="39.75" customHeight="1" x14ac:dyDescent="0.25">
      <c r="A17" s="10" t="s">
        <v>34</v>
      </c>
      <c r="B17" s="11"/>
      <c r="C17" s="11"/>
      <c r="D17" s="12">
        <f>SUM(D18)</f>
        <v>18000000</v>
      </c>
      <c r="E17" s="12">
        <f t="shared" ref="E17:I17" si="6">SUM(E18)</f>
        <v>0</v>
      </c>
      <c r="F17" s="12">
        <f t="shared" si="6"/>
        <v>18000000</v>
      </c>
      <c r="G17" s="12">
        <f t="shared" si="6"/>
        <v>8999298</v>
      </c>
      <c r="H17" s="12">
        <f t="shared" si="6"/>
        <v>0</v>
      </c>
      <c r="I17" s="12">
        <f t="shared" si="6"/>
        <v>8999298</v>
      </c>
    </row>
    <row r="18" spans="1:9" ht="38.25" customHeight="1" x14ac:dyDescent="0.25">
      <c r="A18" s="13" t="s">
        <v>35</v>
      </c>
      <c r="B18" s="14" t="s">
        <v>36</v>
      </c>
      <c r="C18" s="14" t="s">
        <v>37</v>
      </c>
      <c r="D18" s="15">
        <f>SUM(E18:F18)</f>
        <v>18000000</v>
      </c>
      <c r="E18" s="15">
        <v>0</v>
      </c>
      <c r="F18" s="15">
        <v>18000000</v>
      </c>
      <c r="G18" s="15">
        <f>SUM(H18:I18)</f>
        <v>8999298</v>
      </c>
      <c r="H18" s="15">
        <v>0</v>
      </c>
      <c r="I18" s="16">
        <v>8999298</v>
      </c>
    </row>
    <row r="19" spans="1:9" x14ac:dyDescent="0.25">
      <c r="A19" s="7" t="s">
        <v>38</v>
      </c>
      <c r="B19" s="8"/>
      <c r="C19" s="8"/>
      <c r="D19" s="9">
        <f>D20+D22+D26+D32+D35</f>
        <v>303305994</v>
      </c>
      <c r="E19" s="9">
        <f t="shared" ref="E19:I19" si="7">E20+E22+E26+E32+E35</f>
        <v>60826494</v>
      </c>
      <c r="F19" s="9">
        <f t="shared" si="7"/>
        <v>242479500</v>
      </c>
      <c r="G19" s="9">
        <f t="shared" si="7"/>
        <v>229928094.63999999</v>
      </c>
      <c r="H19" s="9">
        <f t="shared" si="7"/>
        <v>45064749.060000002</v>
      </c>
      <c r="I19" s="9">
        <f t="shared" si="7"/>
        <v>184863345.57999998</v>
      </c>
    </row>
    <row r="20" spans="1:9" ht="26.25" customHeight="1" x14ac:dyDescent="0.25">
      <c r="A20" s="10" t="s">
        <v>39</v>
      </c>
      <c r="B20" s="11"/>
      <c r="C20" s="11"/>
      <c r="D20" s="12">
        <f>SUM(D21)</f>
        <v>145254700</v>
      </c>
      <c r="E20" s="12">
        <f t="shared" ref="E20:I20" si="8">SUM(E21)</f>
        <v>24693300</v>
      </c>
      <c r="F20" s="12">
        <f t="shared" si="8"/>
        <v>120561400</v>
      </c>
      <c r="G20" s="12">
        <f t="shared" si="8"/>
        <v>103906577.81</v>
      </c>
      <c r="H20" s="12">
        <f t="shared" si="8"/>
        <v>17664118.93</v>
      </c>
      <c r="I20" s="12">
        <f t="shared" si="8"/>
        <v>86242458.879999995</v>
      </c>
    </row>
    <row r="21" spans="1:9" ht="54" customHeight="1" x14ac:dyDescent="0.25">
      <c r="A21" s="13" t="s">
        <v>40</v>
      </c>
      <c r="B21" s="14" t="s">
        <v>41</v>
      </c>
      <c r="C21" s="14" t="s">
        <v>42</v>
      </c>
      <c r="D21" s="15">
        <f>SUM(E21:F21)</f>
        <v>145254700</v>
      </c>
      <c r="E21" s="43">
        <v>24693300</v>
      </c>
      <c r="F21" s="43">
        <v>120561400</v>
      </c>
      <c r="G21" s="15">
        <f>SUM(H21:I21)</f>
        <v>103906577.81</v>
      </c>
      <c r="H21" s="15">
        <v>17664118.93</v>
      </c>
      <c r="I21" s="16">
        <v>86242458.879999995</v>
      </c>
    </row>
    <row r="22" spans="1:9" ht="25.5" x14ac:dyDescent="0.25">
      <c r="A22" s="10" t="s">
        <v>43</v>
      </c>
      <c r="B22" s="11"/>
      <c r="C22" s="11"/>
      <c r="D22" s="12">
        <f>SUM(D23:D25)</f>
        <v>22186186</v>
      </c>
      <c r="E22" s="12">
        <f t="shared" ref="E22:I22" si="9">SUM(E23:E25)</f>
        <v>665586</v>
      </c>
      <c r="F22" s="12">
        <f t="shared" si="9"/>
        <v>21520600</v>
      </c>
      <c r="G22" s="12">
        <f t="shared" si="9"/>
        <v>12513452.6</v>
      </c>
      <c r="H22" s="12">
        <f t="shared" si="9"/>
        <v>375404.42</v>
      </c>
      <c r="I22" s="12">
        <f t="shared" si="9"/>
        <v>12138048.18</v>
      </c>
    </row>
    <row r="23" spans="1:9" ht="114" customHeight="1" x14ac:dyDescent="0.25">
      <c r="A23" s="13" t="s">
        <v>44</v>
      </c>
      <c r="B23" s="14" t="s">
        <v>45</v>
      </c>
      <c r="C23" s="14" t="s">
        <v>46</v>
      </c>
      <c r="D23" s="15">
        <f>SUM(E23:F23)</f>
        <v>493609</v>
      </c>
      <c r="E23" s="15">
        <v>14809</v>
      </c>
      <c r="F23" s="15">
        <v>478800</v>
      </c>
      <c r="G23" s="15">
        <f>SUM(H23:I23)</f>
        <v>493609</v>
      </c>
      <c r="H23" s="15">
        <v>14809</v>
      </c>
      <c r="I23" s="16">
        <v>478800</v>
      </c>
    </row>
    <row r="24" spans="1:9" ht="37.5" customHeight="1" x14ac:dyDescent="0.25">
      <c r="A24" s="13" t="s">
        <v>47</v>
      </c>
      <c r="B24" s="14" t="s">
        <v>48</v>
      </c>
      <c r="C24" s="14" t="s">
        <v>49</v>
      </c>
      <c r="D24" s="15">
        <f t="shared" ref="D24:D25" si="10">SUM(E24:F24)</f>
        <v>2383196</v>
      </c>
      <c r="E24" s="15">
        <v>71496</v>
      </c>
      <c r="F24" s="15">
        <v>2311700</v>
      </c>
      <c r="G24" s="15">
        <f t="shared" ref="G24:G25" si="11">SUM(H24:I24)</f>
        <v>0</v>
      </c>
      <c r="H24" s="15">
        <v>0</v>
      </c>
      <c r="I24" s="16">
        <v>0</v>
      </c>
    </row>
    <row r="25" spans="1:9" ht="50.25" customHeight="1" x14ac:dyDescent="0.25">
      <c r="A25" s="13" t="s">
        <v>50</v>
      </c>
      <c r="B25" s="14" t="s">
        <v>48</v>
      </c>
      <c r="C25" s="14" t="s">
        <v>51</v>
      </c>
      <c r="D25" s="15">
        <f t="shared" si="10"/>
        <v>19309381</v>
      </c>
      <c r="E25" s="43">
        <v>579281</v>
      </c>
      <c r="F25" s="43">
        <v>18730100</v>
      </c>
      <c r="G25" s="15">
        <f t="shared" si="11"/>
        <v>12019843.6</v>
      </c>
      <c r="H25" s="15">
        <v>360595.42</v>
      </c>
      <c r="I25" s="16">
        <v>11659248.18</v>
      </c>
    </row>
    <row r="26" spans="1:9" ht="15" customHeight="1" x14ac:dyDescent="0.25">
      <c r="A26" s="10" t="s">
        <v>52</v>
      </c>
      <c r="B26" s="11"/>
      <c r="C26" s="11"/>
      <c r="D26" s="12">
        <f>SUM(D27:D31)</f>
        <v>106732112</v>
      </c>
      <c r="E26" s="12">
        <f t="shared" ref="E26:I26" si="12">SUM(E27:E31)</f>
        <v>14682512</v>
      </c>
      <c r="F26" s="12">
        <f t="shared" si="12"/>
        <v>92049600</v>
      </c>
      <c r="G26" s="12">
        <f t="shared" si="12"/>
        <v>89514088.230000004</v>
      </c>
      <c r="H26" s="12">
        <f t="shared" si="12"/>
        <v>11379149.710000001</v>
      </c>
      <c r="I26" s="12">
        <f t="shared" si="12"/>
        <v>78134938.519999996</v>
      </c>
    </row>
    <row r="27" spans="1:9" ht="27.75" customHeight="1" x14ac:dyDescent="0.25">
      <c r="A27" s="13" t="s">
        <v>53</v>
      </c>
      <c r="B27" s="14" t="s">
        <v>54</v>
      </c>
      <c r="C27" s="14" t="s">
        <v>55</v>
      </c>
      <c r="D27" s="15">
        <f>SUM(E27:F27)</f>
        <v>250000</v>
      </c>
      <c r="E27" s="15">
        <v>250000</v>
      </c>
      <c r="F27" s="15">
        <v>0</v>
      </c>
      <c r="G27" s="15">
        <f>SUM(H27:I27)</f>
        <v>250000</v>
      </c>
      <c r="H27" s="15">
        <v>250000</v>
      </c>
      <c r="I27" s="16">
        <v>0</v>
      </c>
    </row>
    <row r="28" spans="1:9" ht="52.5" customHeight="1" x14ac:dyDescent="0.25">
      <c r="A28" s="13" t="s">
        <v>56</v>
      </c>
      <c r="B28" s="14" t="s">
        <v>54</v>
      </c>
      <c r="C28" s="14" t="s">
        <v>57</v>
      </c>
      <c r="D28" s="15">
        <f t="shared" ref="D28:D31" si="13">SUM(E28:F28)</f>
        <v>335700</v>
      </c>
      <c r="E28" s="15">
        <v>0</v>
      </c>
      <c r="F28" s="15">
        <v>335700</v>
      </c>
      <c r="G28" s="15">
        <f t="shared" ref="G28:G31" si="14">SUM(H28:I28)</f>
        <v>335700</v>
      </c>
      <c r="H28" s="15">
        <v>0</v>
      </c>
      <c r="I28" s="16">
        <v>335700</v>
      </c>
    </row>
    <row r="29" spans="1:9" ht="37.5" customHeight="1" x14ac:dyDescent="0.25">
      <c r="A29" s="13" t="s">
        <v>58</v>
      </c>
      <c r="B29" s="14" t="s">
        <v>41</v>
      </c>
      <c r="C29" s="14" t="s">
        <v>59</v>
      </c>
      <c r="D29" s="15">
        <f t="shared" si="13"/>
        <v>11596000</v>
      </c>
      <c r="E29" s="15">
        <v>11596000</v>
      </c>
      <c r="F29" s="15">
        <v>0</v>
      </c>
      <c r="G29" s="15">
        <f t="shared" si="14"/>
        <v>8722988.2300000004</v>
      </c>
      <c r="H29" s="15">
        <v>8722988.2300000004</v>
      </c>
      <c r="I29" s="16">
        <v>0</v>
      </c>
    </row>
    <row r="30" spans="1:9" ht="29.25" customHeight="1" x14ac:dyDescent="0.25">
      <c r="A30" s="13" t="s">
        <v>60</v>
      </c>
      <c r="B30" s="14" t="s">
        <v>41</v>
      </c>
      <c r="C30" s="14" t="s">
        <v>61</v>
      </c>
      <c r="D30" s="15">
        <f t="shared" si="13"/>
        <v>69256700</v>
      </c>
      <c r="E30" s="15">
        <v>2077700</v>
      </c>
      <c r="F30" s="15">
        <v>67179000</v>
      </c>
      <c r="G30" s="15">
        <f t="shared" si="14"/>
        <v>64634700</v>
      </c>
      <c r="H30" s="15">
        <v>1939040.09</v>
      </c>
      <c r="I30" s="16">
        <v>62695659.909999996</v>
      </c>
    </row>
    <row r="31" spans="1:9" ht="51.75" customHeight="1" x14ac:dyDescent="0.25">
      <c r="A31" s="13" t="s">
        <v>62</v>
      </c>
      <c r="B31" s="14" t="s">
        <v>41</v>
      </c>
      <c r="C31" s="14" t="s">
        <v>63</v>
      </c>
      <c r="D31" s="15">
        <f t="shared" si="13"/>
        <v>25293712</v>
      </c>
      <c r="E31" s="15">
        <v>758812</v>
      </c>
      <c r="F31" s="15">
        <v>24534900</v>
      </c>
      <c r="G31" s="15">
        <f t="shared" si="14"/>
        <v>15570700</v>
      </c>
      <c r="H31" s="15">
        <v>467121.39</v>
      </c>
      <c r="I31" s="16">
        <v>15103578.609999999</v>
      </c>
    </row>
    <row r="32" spans="1:9" ht="27" customHeight="1" x14ac:dyDescent="0.25">
      <c r="A32" s="10" t="s">
        <v>64</v>
      </c>
      <c r="B32" s="11"/>
      <c r="C32" s="11"/>
      <c r="D32" s="12">
        <f>SUM(D33:D34)</f>
        <v>19779200</v>
      </c>
      <c r="E32" s="12">
        <f t="shared" ref="E32:F32" si="15">SUM(E33:E34)</f>
        <v>19779200</v>
      </c>
      <c r="F32" s="12">
        <f t="shared" si="15"/>
        <v>0</v>
      </c>
      <c r="G32" s="12">
        <f>SUM(G33:G34)</f>
        <v>14640180</v>
      </c>
      <c r="H32" s="12">
        <f t="shared" ref="H32" si="16">SUM(H33:H34)</f>
        <v>14640180</v>
      </c>
      <c r="I32" s="12">
        <f t="shared" ref="I32" si="17">SUM(I33:I34)</f>
        <v>0</v>
      </c>
    </row>
    <row r="33" spans="1:9" ht="26.25" customHeight="1" x14ac:dyDescent="0.25">
      <c r="A33" s="13" t="s">
        <v>21</v>
      </c>
      <c r="B33" s="14" t="s">
        <v>54</v>
      </c>
      <c r="C33" s="14" t="s">
        <v>65</v>
      </c>
      <c r="D33" s="15">
        <f>SUM(E33:F33)</f>
        <v>18579200</v>
      </c>
      <c r="E33" s="15">
        <v>18579200</v>
      </c>
      <c r="F33" s="15">
        <v>0</v>
      </c>
      <c r="G33" s="15">
        <f>SUM(H33:I33)</f>
        <v>13939650</v>
      </c>
      <c r="H33" s="15">
        <v>13939650</v>
      </c>
      <c r="I33" s="16">
        <v>0</v>
      </c>
    </row>
    <row r="34" spans="1:9" ht="25.5" customHeight="1" x14ac:dyDescent="0.25">
      <c r="A34" s="13" t="s">
        <v>66</v>
      </c>
      <c r="B34" s="14" t="s">
        <v>54</v>
      </c>
      <c r="C34" s="14" t="s">
        <v>67</v>
      </c>
      <c r="D34" s="15">
        <f>SUM(E34:F34)</f>
        <v>1200000</v>
      </c>
      <c r="E34" s="15">
        <v>1200000</v>
      </c>
      <c r="F34" s="15">
        <v>0</v>
      </c>
      <c r="G34" s="15">
        <f>SUM(H34:I34)</f>
        <v>700530</v>
      </c>
      <c r="H34" s="15">
        <v>700530</v>
      </c>
      <c r="I34" s="16">
        <v>0</v>
      </c>
    </row>
    <row r="35" spans="1:9" ht="15" customHeight="1" x14ac:dyDescent="0.25">
      <c r="A35" s="10" t="s">
        <v>68</v>
      </c>
      <c r="B35" s="11"/>
      <c r="C35" s="11"/>
      <c r="D35" s="12">
        <f>SUM(D36:D37)</f>
        <v>9353796</v>
      </c>
      <c r="E35" s="12">
        <f t="shared" ref="E35:I35" si="18">SUM(E36:E37)</f>
        <v>1005896</v>
      </c>
      <c r="F35" s="12">
        <f t="shared" si="18"/>
        <v>8347900</v>
      </c>
      <c r="G35" s="12">
        <f t="shared" si="18"/>
        <v>9353796</v>
      </c>
      <c r="H35" s="12">
        <f t="shared" si="18"/>
        <v>1005896</v>
      </c>
      <c r="I35" s="12">
        <f t="shared" si="18"/>
        <v>8347900</v>
      </c>
    </row>
    <row r="36" spans="1:9" ht="27" customHeight="1" x14ac:dyDescent="0.25">
      <c r="A36" s="13" t="s">
        <v>69</v>
      </c>
      <c r="B36" s="14" t="s">
        <v>70</v>
      </c>
      <c r="C36" s="14" t="s">
        <v>71</v>
      </c>
      <c r="D36" s="15">
        <f>SUM(E36:F36)</f>
        <v>5180600</v>
      </c>
      <c r="E36" s="15">
        <v>880700</v>
      </c>
      <c r="F36" s="15">
        <v>4299900</v>
      </c>
      <c r="G36" s="15">
        <f>SUM(H36:I36)</f>
        <v>5180600</v>
      </c>
      <c r="H36" s="43">
        <v>880700</v>
      </c>
      <c r="I36" s="44">
        <v>4299900</v>
      </c>
    </row>
    <row r="37" spans="1:9" ht="87.75" customHeight="1" x14ac:dyDescent="0.25">
      <c r="A37" s="13" t="s">
        <v>72</v>
      </c>
      <c r="B37" s="14" t="s">
        <v>70</v>
      </c>
      <c r="C37" s="14" t="s">
        <v>73</v>
      </c>
      <c r="D37" s="15">
        <f>SUM(E37:F37)</f>
        <v>4173196</v>
      </c>
      <c r="E37" s="15">
        <v>125196</v>
      </c>
      <c r="F37" s="15">
        <v>4048000</v>
      </c>
      <c r="G37" s="15">
        <f>SUM(H37:I37)</f>
        <v>4173196</v>
      </c>
      <c r="H37" s="15">
        <v>125196</v>
      </c>
      <c r="I37" s="16">
        <v>4048000</v>
      </c>
    </row>
    <row r="38" spans="1:9" x14ac:dyDescent="0.25">
      <c r="A38" s="7" t="s">
        <v>74</v>
      </c>
      <c r="B38" s="8"/>
      <c r="C38" s="8"/>
      <c r="D38" s="9">
        <f>D39+D43+D46</f>
        <v>1228358380.51</v>
      </c>
      <c r="E38" s="9">
        <f t="shared" ref="E38:I38" si="19">E39+E43+E46</f>
        <v>283447780.50999999</v>
      </c>
      <c r="F38" s="9">
        <f t="shared" si="19"/>
        <v>944910600</v>
      </c>
      <c r="G38" s="9">
        <f t="shared" si="19"/>
        <v>518562422.50999993</v>
      </c>
      <c r="H38" s="9">
        <f t="shared" si="19"/>
        <v>66274432.099999994</v>
      </c>
      <c r="I38" s="9">
        <f t="shared" si="19"/>
        <v>452287990.40999997</v>
      </c>
    </row>
    <row r="39" spans="1:9" ht="15" customHeight="1" x14ac:dyDescent="0.25">
      <c r="A39" s="10" t="s">
        <v>75</v>
      </c>
      <c r="B39" s="11"/>
      <c r="C39" s="11"/>
      <c r="D39" s="12">
        <f>SUM(D40:D42)</f>
        <v>125575272.43000001</v>
      </c>
      <c r="E39" s="12">
        <f t="shared" ref="E39:I39" si="20">SUM(E40:E42)</f>
        <v>117870972.42999999</v>
      </c>
      <c r="F39" s="12">
        <f t="shared" si="20"/>
        <v>7704300</v>
      </c>
      <c r="G39" s="12">
        <f t="shared" si="20"/>
        <v>33000125.140000001</v>
      </c>
      <c r="H39" s="12">
        <f t="shared" si="20"/>
        <v>25295825.140000001</v>
      </c>
      <c r="I39" s="12">
        <f t="shared" si="20"/>
        <v>7704300</v>
      </c>
    </row>
    <row r="40" spans="1:9" ht="27" customHeight="1" x14ac:dyDescent="0.25">
      <c r="A40" s="13" t="s">
        <v>76</v>
      </c>
      <c r="B40" s="14" t="s">
        <v>22</v>
      </c>
      <c r="C40" s="14" t="s">
        <v>77</v>
      </c>
      <c r="D40" s="15">
        <f>SUM(E40:F40)</f>
        <v>94165872.870000005</v>
      </c>
      <c r="E40" s="15">
        <v>94165872.870000005</v>
      </c>
      <c r="F40" s="15">
        <v>0</v>
      </c>
      <c r="G40" s="15">
        <f>SUM(H40:I40)</f>
        <v>1590725.58</v>
      </c>
      <c r="H40" s="15">
        <v>1590725.58</v>
      </c>
      <c r="I40" s="16">
        <v>0</v>
      </c>
    </row>
    <row r="41" spans="1:9" ht="25.5" customHeight="1" x14ac:dyDescent="0.25">
      <c r="A41" s="13" t="s">
        <v>76</v>
      </c>
      <c r="B41" s="14" t="s">
        <v>78</v>
      </c>
      <c r="C41" s="14" t="s">
        <v>77</v>
      </c>
      <c r="D41" s="15">
        <f t="shared" ref="D41:D42" si="21">SUM(E41:F41)</f>
        <v>23466822.239999998</v>
      </c>
      <c r="E41" s="15">
        <v>23466822.239999998</v>
      </c>
      <c r="F41" s="15">
        <v>0</v>
      </c>
      <c r="G41" s="15">
        <f t="shared" ref="G41:G42" si="22">SUM(H41:I41)</f>
        <v>23466822.239999998</v>
      </c>
      <c r="H41" s="15">
        <v>23466822.239999998</v>
      </c>
      <c r="I41" s="16">
        <v>0</v>
      </c>
    </row>
    <row r="42" spans="1:9" ht="24.75" customHeight="1" x14ac:dyDescent="0.25">
      <c r="A42" s="13" t="s">
        <v>79</v>
      </c>
      <c r="B42" s="14" t="s">
        <v>22</v>
      </c>
      <c r="C42" s="14" t="s">
        <v>80</v>
      </c>
      <c r="D42" s="15">
        <f t="shared" si="21"/>
        <v>7942577.3200000003</v>
      </c>
      <c r="E42" s="15">
        <v>238277.32</v>
      </c>
      <c r="F42" s="15">
        <v>7704300</v>
      </c>
      <c r="G42" s="15">
        <f t="shared" si="22"/>
        <v>7942577.3200000003</v>
      </c>
      <c r="H42" s="15">
        <v>238277.32</v>
      </c>
      <c r="I42" s="16">
        <v>7704300</v>
      </c>
    </row>
    <row r="43" spans="1:9" ht="26.25" customHeight="1" x14ac:dyDescent="0.25">
      <c r="A43" s="10" t="s">
        <v>81</v>
      </c>
      <c r="B43" s="11"/>
      <c r="C43" s="11"/>
      <c r="D43" s="12">
        <f>SUM(D44:D45)</f>
        <v>451957408.08000004</v>
      </c>
      <c r="E43" s="12">
        <f t="shared" ref="E43:I43" si="23">SUM(E44:E45)</f>
        <v>49057308.079999998</v>
      </c>
      <c r="F43" s="12">
        <f t="shared" si="23"/>
        <v>402900100</v>
      </c>
      <c r="G43" s="12">
        <f t="shared" si="23"/>
        <v>304759268.67999995</v>
      </c>
      <c r="H43" s="12">
        <f t="shared" si="23"/>
        <v>27247985.27</v>
      </c>
      <c r="I43" s="12">
        <f t="shared" si="23"/>
        <v>277511283.40999997</v>
      </c>
    </row>
    <row r="44" spans="1:9" ht="51" customHeight="1" x14ac:dyDescent="0.25">
      <c r="A44" s="13" t="s">
        <v>82</v>
      </c>
      <c r="B44" s="14" t="s">
        <v>78</v>
      </c>
      <c r="C44" s="14" t="s">
        <v>83</v>
      </c>
      <c r="D44" s="15">
        <f>SUM(E44:F44)</f>
        <v>166170808.08000001</v>
      </c>
      <c r="E44" s="43">
        <v>1661708.08</v>
      </c>
      <c r="F44" s="43">
        <v>164509100</v>
      </c>
      <c r="G44" s="15">
        <f>SUM(H44:I44)</f>
        <v>149471891.07999998</v>
      </c>
      <c r="H44" s="15">
        <v>1494718.91</v>
      </c>
      <c r="I44" s="16">
        <v>147977172.16999999</v>
      </c>
    </row>
    <row r="45" spans="1:9" ht="24.75" customHeight="1" x14ac:dyDescent="0.25">
      <c r="A45" s="13" t="s">
        <v>84</v>
      </c>
      <c r="B45" s="14" t="s">
        <v>78</v>
      </c>
      <c r="C45" s="14" t="s">
        <v>85</v>
      </c>
      <c r="D45" s="15">
        <f>SUM(E45:F45)</f>
        <v>285786600</v>
      </c>
      <c r="E45" s="15">
        <v>47395600</v>
      </c>
      <c r="F45" s="15">
        <v>238391000</v>
      </c>
      <c r="G45" s="15">
        <f>SUM(H45:I45)</f>
        <v>155287377.59999999</v>
      </c>
      <c r="H45" s="15">
        <v>25753266.359999999</v>
      </c>
      <c r="I45" s="16">
        <v>129534111.23999999</v>
      </c>
    </row>
    <row r="46" spans="1:9" ht="15" customHeight="1" x14ac:dyDescent="0.25">
      <c r="A46" s="10" t="s">
        <v>86</v>
      </c>
      <c r="B46" s="11"/>
      <c r="C46" s="11"/>
      <c r="D46" s="12">
        <f>SUM(D47:D48)</f>
        <v>650825700</v>
      </c>
      <c r="E46" s="12">
        <f t="shared" ref="E46:I46" si="24">SUM(E47:E48)</f>
        <v>116519500</v>
      </c>
      <c r="F46" s="12">
        <f t="shared" si="24"/>
        <v>534306200</v>
      </c>
      <c r="G46" s="12">
        <f t="shared" si="24"/>
        <v>180803028.69</v>
      </c>
      <c r="H46" s="12">
        <f t="shared" si="24"/>
        <v>13730621.690000001</v>
      </c>
      <c r="I46" s="12">
        <f t="shared" si="24"/>
        <v>167072407</v>
      </c>
    </row>
    <row r="47" spans="1:9" ht="26.25" customHeight="1" x14ac:dyDescent="0.25">
      <c r="A47" s="13" t="s">
        <v>87</v>
      </c>
      <c r="B47" s="14" t="s">
        <v>88</v>
      </c>
      <c r="C47" s="14" t="s">
        <v>89</v>
      </c>
      <c r="D47" s="15">
        <f>SUM(E47:F47)</f>
        <v>550825700</v>
      </c>
      <c r="E47" s="15">
        <v>16519500</v>
      </c>
      <c r="F47" s="15">
        <v>534306200</v>
      </c>
      <c r="G47" s="15">
        <f>SUM(H47:I47)</f>
        <v>172237891.71000001</v>
      </c>
      <c r="H47" s="15">
        <v>5165484.71</v>
      </c>
      <c r="I47" s="16">
        <v>167072407</v>
      </c>
    </row>
    <row r="48" spans="1:9" ht="38.25" customHeight="1" x14ac:dyDescent="0.25">
      <c r="A48" s="13" t="s">
        <v>90</v>
      </c>
      <c r="B48" s="14" t="s">
        <v>88</v>
      </c>
      <c r="C48" s="14" t="s">
        <v>91</v>
      </c>
      <c r="D48" s="15">
        <f>SUM(E48:F48)</f>
        <v>100000000</v>
      </c>
      <c r="E48" s="15">
        <v>100000000</v>
      </c>
      <c r="F48" s="15">
        <v>0</v>
      </c>
      <c r="G48" s="15">
        <f>SUM(H48:I48)</f>
        <v>8565136.9800000004</v>
      </c>
      <c r="H48" s="15">
        <v>8565136.9800000004</v>
      </c>
      <c r="I48" s="16">
        <v>0</v>
      </c>
    </row>
    <row r="49" spans="1:9" x14ac:dyDescent="0.25">
      <c r="A49" s="7" t="s">
        <v>92</v>
      </c>
      <c r="B49" s="8"/>
      <c r="C49" s="8"/>
      <c r="D49" s="9">
        <f>D50+D53+D56+D61+D68+D71</f>
        <v>2170992036.5700002</v>
      </c>
      <c r="E49" s="9">
        <f t="shared" ref="E49:I49" si="25">E50+E53+E56+E61+E68+E71</f>
        <v>839942736.57000005</v>
      </c>
      <c r="F49" s="9">
        <f t="shared" si="25"/>
        <v>1331049300</v>
      </c>
      <c r="G49" s="9">
        <f t="shared" si="25"/>
        <v>954524569.41000009</v>
      </c>
      <c r="H49" s="9">
        <f t="shared" si="25"/>
        <v>297956896.53000003</v>
      </c>
      <c r="I49" s="9">
        <f t="shared" si="25"/>
        <v>656567672.88</v>
      </c>
    </row>
    <row r="50" spans="1:9" ht="28.5" customHeight="1" x14ac:dyDescent="0.25">
      <c r="A50" s="10" t="s">
        <v>93</v>
      </c>
      <c r="B50" s="11"/>
      <c r="C50" s="11"/>
      <c r="D50" s="12">
        <f>SUM(D51:D52)</f>
        <v>49843300</v>
      </c>
      <c r="E50" s="12">
        <f t="shared" ref="E50:I50" si="26">SUM(E51:E52)</f>
        <v>29742100</v>
      </c>
      <c r="F50" s="12">
        <f t="shared" si="26"/>
        <v>20101200</v>
      </c>
      <c r="G50" s="12">
        <f t="shared" si="26"/>
        <v>37382475</v>
      </c>
      <c r="H50" s="12">
        <f t="shared" si="26"/>
        <v>22306575</v>
      </c>
      <c r="I50" s="12">
        <f t="shared" si="26"/>
        <v>15075900</v>
      </c>
    </row>
    <row r="51" spans="1:9" ht="27" customHeight="1" x14ac:dyDescent="0.25">
      <c r="A51" s="13" t="s">
        <v>21</v>
      </c>
      <c r="B51" s="14" t="s">
        <v>54</v>
      </c>
      <c r="C51" s="14" t="s">
        <v>94</v>
      </c>
      <c r="D51" s="15">
        <f>SUM(E51:F51)</f>
        <v>2514800</v>
      </c>
      <c r="E51" s="15">
        <v>2514800</v>
      </c>
      <c r="F51" s="15">
        <v>0</v>
      </c>
      <c r="G51" s="15">
        <f>SUM(H51:I51)</f>
        <v>1886100</v>
      </c>
      <c r="H51" s="15">
        <v>1886100</v>
      </c>
      <c r="I51" s="16">
        <v>0</v>
      </c>
    </row>
    <row r="52" spans="1:9" ht="27" customHeight="1" x14ac:dyDescent="0.25">
      <c r="A52" s="13" t="s">
        <v>95</v>
      </c>
      <c r="B52" s="14" t="s">
        <v>54</v>
      </c>
      <c r="C52" s="14" t="s">
        <v>96</v>
      </c>
      <c r="D52" s="15">
        <f>SUM(E52:F52)</f>
        <v>47328500</v>
      </c>
      <c r="E52" s="15">
        <v>27227300</v>
      </c>
      <c r="F52" s="15">
        <v>20101200</v>
      </c>
      <c r="G52" s="15">
        <f>SUM(H52:I52)</f>
        <v>35496375</v>
      </c>
      <c r="H52" s="15">
        <v>20420475</v>
      </c>
      <c r="I52" s="16">
        <v>15075900</v>
      </c>
    </row>
    <row r="53" spans="1:9" ht="24.75" customHeight="1" x14ac:dyDescent="0.25">
      <c r="A53" s="10" t="s">
        <v>97</v>
      </c>
      <c r="B53" s="11"/>
      <c r="C53" s="11"/>
      <c r="D53" s="12">
        <f>SUM(D54:D55)</f>
        <v>211369488</v>
      </c>
      <c r="E53" s="12">
        <f t="shared" ref="E53:I53" si="27">SUM(E54:E55)</f>
        <v>6341088</v>
      </c>
      <c r="F53" s="12">
        <f t="shared" si="27"/>
        <v>205028400</v>
      </c>
      <c r="G53" s="12">
        <f t="shared" si="27"/>
        <v>133642098</v>
      </c>
      <c r="H53" s="12">
        <f t="shared" si="27"/>
        <v>4009263.4699999997</v>
      </c>
      <c r="I53" s="12">
        <f t="shared" si="27"/>
        <v>129632834.53</v>
      </c>
    </row>
    <row r="54" spans="1:9" ht="39" customHeight="1" x14ac:dyDescent="0.25">
      <c r="A54" s="13" t="s">
        <v>98</v>
      </c>
      <c r="B54" s="14" t="s">
        <v>54</v>
      </c>
      <c r="C54" s="14" t="s">
        <v>99</v>
      </c>
      <c r="D54" s="15">
        <f>SUM(E54:F54)</f>
        <v>104574540</v>
      </c>
      <c r="E54" s="15">
        <v>3137240</v>
      </c>
      <c r="F54" s="15">
        <v>101437300</v>
      </c>
      <c r="G54" s="15">
        <f>SUM(H54:I54)</f>
        <v>26847150</v>
      </c>
      <c r="H54" s="15">
        <v>805415.47</v>
      </c>
      <c r="I54" s="16">
        <v>26041734.530000001</v>
      </c>
    </row>
    <row r="55" spans="1:9" ht="51" customHeight="1" x14ac:dyDescent="0.25">
      <c r="A55" s="13" t="s">
        <v>100</v>
      </c>
      <c r="B55" s="14" t="s">
        <v>54</v>
      </c>
      <c r="C55" s="14" t="s">
        <v>101</v>
      </c>
      <c r="D55" s="15">
        <f>SUM(E55:F55)</f>
        <v>106794948</v>
      </c>
      <c r="E55" s="15">
        <v>3203848</v>
      </c>
      <c r="F55" s="15">
        <v>103591100</v>
      </c>
      <c r="G55" s="15">
        <f>SUM(H55:I55)</f>
        <v>106794948</v>
      </c>
      <c r="H55" s="43">
        <v>3203848</v>
      </c>
      <c r="I55" s="44">
        <v>103591100</v>
      </c>
    </row>
    <row r="56" spans="1:9" ht="27" customHeight="1" x14ac:dyDescent="0.25">
      <c r="A56" s="10" t="s">
        <v>102</v>
      </c>
      <c r="B56" s="11"/>
      <c r="C56" s="11"/>
      <c r="D56" s="12">
        <f>SUM(D57:D60)</f>
        <v>1602043310</v>
      </c>
      <c r="E56" s="12">
        <f t="shared" ref="E56:I56" si="28">SUM(E57:E60)</f>
        <v>601656110</v>
      </c>
      <c r="F56" s="12">
        <f t="shared" si="28"/>
        <v>1000387200</v>
      </c>
      <c r="G56" s="12">
        <f t="shared" si="28"/>
        <v>516502541.83000004</v>
      </c>
      <c r="H56" s="12">
        <f t="shared" si="28"/>
        <v>108509972.38</v>
      </c>
      <c r="I56" s="12">
        <f t="shared" si="28"/>
        <v>407992569.45000005</v>
      </c>
    </row>
    <row r="57" spans="1:9" ht="15" customHeight="1" x14ac:dyDescent="0.25">
      <c r="A57" s="13" t="s">
        <v>103</v>
      </c>
      <c r="B57" s="14" t="s">
        <v>54</v>
      </c>
      <c r="C57" s="14" t="s">
        <v>104</v>
      </c>
      <c r="D57" s="15">
        <f>SUM(E57:F57)</f>
        <v>15000000</v>
      </c>
      <c r="E57" s="15">
        <v>15000000</v>
      </c>
      <c r="F57" s="15">
        <v>0</v>
      </c>
      <c r="G57" s="15">
        <f>SUM(H57:I57)</f>
        <v>0</v>
      </c>
      <c r="H57" s="15">
        <v>0</v>
      </c>
      <c r="I57" s="16">
        <v>0</v>
      </c>
    </row>
    <row r="58" spans="1:9" ht="27" customHeight="1" x14ac:dyDescent="0.25">
      <c r="A58" s="13" t="s">
        <v>76</v>
      </c>
      <c r="B58" s="14" t="s">
        <v>78</v>
      </c>
      <c r="C58" s="14" t="s">
        <v>105</v>
      </c>
      <c r="D58" s="15">
        <f t="shared" ref="D58:D60" si="29">SUM(E58:F58)</f>
        <v>363704394.19</v>
      </c>
      <c r="E58" s="15">
        <v>363704394.19</v>
      </c>
      <c r="F58" s="15">
        <v>0</v>
      </c>
      <c r="G58" s="15">
        <f t="shared" ref="G58:G60" si="30">SUM(H58:I58)</f>
        <v>20856047.09</v>
      </c>
      <c r="H58" s="15">
        <v>20856047.09</v>
      </c>
      <c r="I58" s="16">
        <v>0</v>
      </c>
    </row>
    <row r="59" spans="1:9" ht="38.25" customHeight="1" x14ac:dyDescent="0.25">
      <c r="A59" s="13" t="s">
        <v>106</v>
      </c>
      <c r="B59" s="14" t="s">
        <v>54</v>
      </c>
      <c r="C59" s="14" t="s">
        <v>107</v>
      </c>
      <c r="D59" s="15">
        <f t="shared" si="29"/>
        <v>37023510</v>
      </c>
      <c r="E59" s="15">
        <v>1110710</v>
      </c>
      <c r="F59" s="15">
        <v>35912800</v>
      </c>
      <c r="G59" s="15">
        <f t="shared" si="30"/>
        <v>32050846.66</v>
      </c>
      <c r="H59" s="15">
        <v>961529.37</v>
      </c>
      <c r="I59" s="16">
        <v>31089317.289999999</v>
      </c>
    </row>
    <row r="60" spans="1:9" ht="25.5" customHeight="1" x14ac:dyDescent="0.25">
      <c r="A60" s="13" t="s">
        <v>108</v>
      </c>
      <c r="B60" s="14" t="s">
        <v>78</v>
      </c>
      <c r="C60" s="14" t="s">
        <v>109</v>
      </c>
      <c r="D60" s="15">
        <f t="shared" si="29"/>
        <v>1186315405.8099999</v>
      </c>
      <c r="E60" s="15">
        <v>221841005.81</v>
      </c>
      <c r="F60" s="15">
        <v>964474400</v>
      </c>
      <c r="G60" s="15">
        <f t="shared" si="30"/>
        <v>463595648.08000004</v>
      </c>
      <c r="H60" s="15">
        <v>86692395.920000002</v>
      </c>
      <c r="I60" s="16">
        <v>376903252.16000003</v>
      </c>
    </row>
    <row r="61" spans="1:9" ht="52.5" customHeight="1" x14ac:dyDescent="0.25">
      <c r="A61" s="10" t="s">
        <v>110</v>
      </c>
      <c r="B61" s="11"/>
      <c r="C61" s="11"/>
      <c r="D61" s="12">
        <f>SUM(D62:D67)</f>
        <v>102234300</v>
      </c>
      <c r="E61" s="12">
        <f t="shared" ref="E61:I61" si="31">SUM(E62:E67)</f>
        <v>102234300</v>
      </c>
      <c r="F61" s="12">
        <f t="shared" si="31"/>
        <v>0</v>
      </c>
      <c r="G61" s="12">
        <f t="shared" si="31"/>
        <v>73425781.390000001</v>
      </c>
      <c r="H61" s="12">
        <f t="shared" si="31"/>
        <v>73425781.390000001</v>
      </c>
      <c r="I61" s="12">
        <f t="shared" si="31"/>
        <v>0</v>
      </c>
    </row>
    <row r="62" spans="1:9" ht="39" customHeight="1" x14ac:dyDescent="0.25">
      <c r="A62" s="13" t="s">
        <v>111</v>
      </c>
      <c r="B62" s="14" t="s">
        <v>54</v>
      </c>
      <c r="C62" s="14" t="s">
        <v>112</v>
      </c>
      <c r="D62" s="15">
        <f>SUM(E62:F62)</f>
        <v>600000</v>
      </c>
      <c r="E62" s="15">
        <v>600000</v>
      </c>
      <c r="F62" s="15">
        <v>0</v>
      </c>
      <c r="G62" s="15">
        <f>SUM(H62:I62)</f>
        <v>600000</v>
      </c>
      <c r="H62" s="15">
        <v>600000</v>
      </c>
      <c r="I62" s="16">
        <v>0</v>
      </c>
    </row>
    <row r="63" spans="1:9" ht="26.25" customHeight="1" x14ac:dyDescent="0.25">
      <c r="A63" s="13" t="s">
        <v>113</v>
      </c>
      <c r="B63" s="14" t="s">
        <v>54</v>
      </c>
      <c r="C63" s="14" t="s">
        <v>114</v>
      </c>
      <c r="D63" s="15">
        <f t="shared" ref="D63:D67" si="32">SUM(E63:F63)</f>
        <v>300000</v>
      </c>
      <c r="E63" s="15">
        <v>300000</v>
      </c>
      <c r="F63" s="15">
        <v>0</v>
      </c>
      <c r="G63" s="15">
        <f t="shared" ref="G63:G67" si="33">SUM(H63:I63)</f>
        <v>300000</v>
      </c>
      <c r="H63" s="15">
        <v>300000</v>
      </c>
      <c r="I63" s="16">
        <v>0</v>
      </c>
    </row>
    <row r="64" spans="1:9" ht="37.5" customHeight="1" x14ac:dyDescent="0.25">
      <c r="A64" s="13" t="s">
        <v>115</v>
      </c>
      <c r="B64" s="14" t="s">
        <v>54</v>
      </c>
      <c r="C64" s="14" t="s">
        <v>116</v>
      </c>
      <c r="D64" s="15">
        <f t="shared" si="32"/>
        <v>61318300</v>
      </c>
      <c r="E64" s="15">
        <v>61318300</v>
      </c>
      <c r="F64" s="15">
        <v>0</v>
      </c>
      <c r="G64" s="15">
        <f t="shared" si="33"/>
        <v>43355260</v>
      </c>
      <c r="H64" s="15">
        <v>43355260</v>
      </c>
      <c r="I64" s="16">
        <v>0</v>
      </c>
    </row>
    <row r="65" spans="1:9" ht="13.5" customHeight="1" x14ac:dyDescent="0.25">
      <c r="A65" s="13" t="s">
        <v>117</v>
      </c>
      <c r="B65" s="14" t="s">
        <v>54</v>
      </c>
      <c r="C65" s="14" t="s">
        <v>118</v>
      </c>
      <c r="D65" s="15">
        <f t="shared" si="32"/>
        <v>1800000</v>
      </c>
      <c r="E65" s="15">
        <v>1800000</v>
      </c>
      <c r="F65" s="15">
        <v>0</v>
      </c>
      <c r="G65" s="15">
        <f t="shared" si="33"/>
        <v>1800000</v>
      </c>
      <c r="H65" s="15">
        <v>1800000</v>
      </c>
      <c r="I65" s="16">
        <v>0</v>
      </c>
    </row>
    <row r="66" spans="1:9" ht="39.75" customHeight="1" x14ac:dyDescent="0.25">
      <c r="A66" s="13" t="s">
        <v>119</v>
      </c>
      <c r="B66" s="14" t="s">
        <v>54</v>
      </c>
      <c r="C66" s="14" t="s">
        <v>120</v>
      </c>
      <c r="D66" s="15">
        <f t="shared" si="32"/>
        <v>13200000</v>
      </c>
      <c r="E66" s="15">
        <v>13200000</v>
      </c>
      <c r="F66" s="15">
        <v>0</v>
      </c>
      <c r="G66" s="15">
        <f t="shared" si="33"/>
        <v>7800000</v>
      </c>
      <c r="H66" s="15">
        <v>7800000</v>
      </c>
      <c r="I66" s="16">
        <v>0</v>
      </c>
    </row>
    <row r="67" spans="1:9" ht="25.5" customHeight="1" x14ac:dyDescent="0.25">
      <c r="A67" s="13" t="s">
        <v>121</v>
      </c>
      <c r="B67" s="14" t="s">
        <v>54</v>
      </c>
      <c r="C67" s="14" t="s">
        <v>122</v>
      </c>
      <c r="D67" s="15">
        <f t="shared" si="32"/>
        <v>25016000</v>
      </c>
      <c r="E67" s="15">
        <v>25016000</v>
      </c>
      <c r="F67" s="15">
        <v>0</v>
      </c>
      <c r="G67" s="15">
        <f t="shared" si="33"/>
        <v>19570521.390000001</v>
      </c>
      <c r="H67" s="15">
        <v>19570521.390000001</v>
      </c>
      <c r="I67" s="16">
        <v>0</v>
      </c>
    </row>
    <row r="68" spans="1:9" ht="30" customHeight="1" x14ac:dyDescent="0.25">
      <c r="A68" s="10" t="s">
        <v>123</v>
      </c>
      <c r="B68" s="11"/>
      <c r="C68" s="11"/>
      <c r="D68" s="12">
        <f>SUM(D69:D70)</f>
        <v>97841185</v>
      </c>
      <c r="E68" s="12">
        <f t="shared" ref="E68:I68" si="34">SUM(E69:E70)</f>
        <v>37084085</v>
      </c>
      <c r="F68" s="12">
        <f t="shared" si="34"/>
        <v>60757100</v>
      </c>
      <c r="G68" s="12">
        <f t="shared" si="34"/>
        <v>90323185</v>
      </c>
      <c r="H68" s="12">
        <f t="shared" si="34"/>
        <v>29566085</v>
      </c>
      <c r="I68" s="12">
        <f t="shared" si="34"/>
        <v>60757100</v>
      </c>
    </row>
    <row r="69" spans="1:9" ht="30" customHeight="1" x14ac:dyDescent="0.25">
      <c r="A69" s="13" t="s">
        <v>124</v>
      </c>
      <c r="B69" s="14" t="s">
        <v>54</v>
      </c>
      <c r="C69" s="14" t="s">
        <v>125</v>
      </c>
      <c r="D69" s="15">
        <f>SUM(E69:F69)</f>
        <v>35205000</v>
      </c>
      <c r="E69" s="15">
        <v>35205000</v>
      </c>
      <c r="F69" s="15">
        <v>0</v>
      </c>
      <c r="G69" s="15">
        <f>SUM(H69:I69)</f>
        <v>27687000</v>
      </c>
      <c r="H69" s="15">
        <v>27687000</v>
      </c>
      <c r="I69" s="16">
        <v>0</v>
      </c>
    </row>
    <row r="70" spans="1:9" ht="51.75" customHeight="1" x14ac:dyDescent="0.25">
      <c r="A70" s="13" t="s">
        <v>126</v>
      </c>
      <c r="B70" s="14" t="s">
        <v>54</v>
      </c>
      <c r="C70" s="14" t="s">
        <v>127</v>
      </c>
      <c r="D70" s="15">
        <f>SUM(E70:F70)</f>
        <v>62636185</v>
      </c>
      <c r="E70" s="15">
        <v>1879085</v>
      </c>
      <c r="F70" s="15">
        <v>60757100</v>
      </c>
      <c r="G70" s="15">
        <f>SUM(H70:I70)</f>
        <v>62636185</v>
      </c>
      <c r="H70" s="15">
        <v>1879085</v>
      </c>
      <c r="I70" s="16">
        <v>60757100</v>
      </c>
    </row>
    <row r="71" spans="1:9" ht="38.25" customHeight="1" x14ac:dyDescent="0.25">
      <c r="A71" s="10" t="s">
        <v>128</v>
      </c>
      <c r="B71" s="11"/>
      <c r="C71" s="11"/>
      <c r="D71" s="12">
        <f>SUM(D72:D74)</f>
        <v>107660453.56999999</v>
      </c>
      <c r="E71" s="12">
        <f t="shared" ref="E71:I71" si="35">SUM(E72:E74)</f>
        <v>62885053.57</v>
      </c>
      <c r="F71" s="12">
        <f t="shared" si="35"/>
        <v>44775400</v>
      </c>
      <c r="G71" s="12">
        <f t="shared" si="35"/>
        <v>103248488.19</v>
      </c>
      <c r="H71" s="12">
        <f t="shared" si="35"/>
        <v>60139219.289999999</v>
      </c>
      <c r="I71" s="12">
        <f t="shared" si="35"/>
        <v>43109268.899999999</v>
      </c>
    </row>
    <row r="72" spans="1:9" ht="30" customHeight="1" x14ac:dyDescent="0.25">
      <c r="A72" s="13" t="s">
        <v>76</v>
      </c>
      <c r="B72" s="14" t="s">
        <v>78</v>
      </c>
      <c r="C72" s="14" t="s">
        <v>129</v>
      </c>
      <c r="D72" s="15">
        <f>SUM(E72:F72)</f>
        <v>613853.56999999995</v>
      </c>
      <c r="E72" s="15">
        <v>613853.56999999995</v>
      </c>
      <c r="F72" s="15">
        <v>0</v>
      </c>
      <c r="G72" s="15">
        <f>SUM(H72:I72)</f>
        <v>613853.56999999995</v>
      </c>
      <c r="H72" s="15">
        <v>613853.56999999995</v>
      </c>
      <c r="I72" s="16">
        <v>0</v>
      </c>
    </row>
    <row r="73" spans="1:9" ht="41.25" customHeight="1" x14ac:dyDescent="0.25">
      <c r="A73" s="13" t="s">
        <v>130</v>
      </c>
      <c r="B73" s="14" t="s">
        <v>54</v>
      </c>
      <c r="C73" s="14" t="s">
        <v>131</v>
      </c>
      <c r="D73" s="15">
        <f t="shared" ref="D73:D74" si="36">SUM(E73:F73)</f>
        <v>7500000</v>
      </c>
      <c r="E73" s="15">
        <v>317300</v>
      </c>
      <c r="F73" s="15">
        <v>7182700</v>
      </c>
      <c r="G73" s="15">
        <f t="shared" ref="G73:G74" si="37">SUM(H73:I73)</f>
        <v>7500000</v>
      </c>
      <c r="H73" s="43">
        <v>317300</v>
      </c>
      <c r="I73" s="44">
        <v>7182700</v>
      </c>
    </row>
    <row r="74" spans="1:9" ht="51.75" customHeight="1" x14ac:dyDescent="0.25">
      <c r="A74" s="13" t="s">
        <v>132</v>
      </c>
      <c r="B74" s="14" t="s">
        <v>54</v>
      </c>
      <c r="C74" s="14" t="s">
        <v>133</v>
      </c>
      <c r="D74" s="15">
        <f t="shared" si="36"/>
        <v>99546600</v>
      </c>
      <c r="E74" s="15">
        <v>61953900</v>
      </c>
      <c r="F74" s="15">
        <v>37592700</v>
      </c>
      <c r="G74" s="15">
        <f t="shared" si="37"/>
        <v>95134634.620000005</v>
      </c>
      <c r="H74" s="15">
        <v>59208065.719999999</v>
      </c>
      <c r="I74" s="16">
        <v>35926568.899999999</v>
      </c>
    </row>
    <row r="75" spans="1:9" x14ac:dyDescent="0.25">
      <c r="A75" s="7" t="s">
        <v>134</v>
      </c>
      <c r="B75" s="8"/>
      <c r="C75" s="8"/>
      <c r="D75" s="9">
        <f>D76+D82</f>
        <v>82925700</v>
      </c>
      <c r="E75" s="9">
        <f t="shared" ref="E75:I75" si="38">E76+E82</f>
        <v>5618500</v>
      </c>
      <c r="F75" s="9">
        <f t="shared" si="38"/>
        <v>77307200</v>
      </c>
      <c r="G75" s="9">
        <f t="shared" si="38"/>
        <v>82925700</v>
      </c>
      <c r="H75" s="9">
        <f t="shared" si="38"/>
        <v>5618500</v>
      </c>
      <c r="I75" s="9">
        <f t="shared" si="38"/>
        <v>77307200</v>
      </c>
    </row>
    <row r="76" spans="1:9" ht="25.5" x14ac:dyDescent="0.25">
      <c r="A76" s="10" t="s">
        <v>135</v>
      </c>
      <c r="B76" s="11"/>
      <c r="C76" s="11"/>
      <c r="D76" s="12">
        <f>SUM(D77:D81)</f>
        <v>80623200</v>
      </c>
      <c r="E76" s="12">
        <f t="shared" ref="E76:I76" si="39">SUM(E77:E81)</f>
        <v>4866000</v>
      </c>
      <c r="F76" s="12">
        <f t="shared" si="39"/>
        <v>75757200</v>
      </c>
      <c r="G76" s="12">
        <f t="shared" si="39"/>
        <v>80623200</v>
      </c>
      <c r="H76" s="12">
        <f t="shared" si="39"/>
        <v>4866000</v>
      </c>
      <c r="I76" s="12">
        <f t="shared" si="39"/>
        <v>75757200</v>
      </c>
    </row>
    <row r="77" spans="1:9" ht="75.75" customHeight="1" x14ac:dyDescent="0.25">
      <c r="A77" s="13" t="s">
        <v>136</v>
      </c>
      <c r="B77" s="14" t="s">
        <v>137</v>
      </c>
      <c r="C77" s="14" t="s">
        <v>138</v>
      </c>
      <c r="D77" s="15">
        <f>SUM(E77:F77)</f>
        <v>31000000</v>
      </c>
      <c r="E77" s="15">
        <v>930000</v>
      </c>
      <c r="F77" s="15">
        <v>30070000</v>
      </c>
      <c r="G77" s="15">
        <f>SUM(H77:I77)</f>
        <v>31000000</v>
      </c>
      <c r="H77" s="15">
        <v>930000</v>
      </c>
      <c r="I77" s="16">
        <v>30070000</v>
      </c>
    </row>
    <row r="78" spans="1:9" ht="28.5" customHeight="1" x14ac:dyDescent="0.25">
      <c r="A78" s="13" t="s">
        <v>139</v>
      </c>
      <c r="B78" s="14" t="s">
        <v>137</v>
      </c>
      <c r="C78" s="14" t="s">
        <v>140</v>
      </c>
      <c r="D78" s="15">
        <f t="shared" ref="D78:D81" si="40">SUM(E78:F78)</f>
        <v>4031800</v>
      </c>
      <c r="E78" s="15">
        <v>685400</v>
      </c>
      <c r="F78" s="15">
        <v>3346400</v>
      </c>
      <c r="G78" s="15">
        <f t="shared" ref="G78:G81" si="41">SUM(H78:I78)</f>
        <v>4031800</v>
      </c>
      <c r="H78" s="15">
        <v>685400</v>
      </c>
      <c r="I78" s="16">
        <v>3346400</v>
      </c>
    </row>
    <row r="79" spans="1:9" ht="30" customHeight="1" x14ac:dyDescent="0.25">
      <c r="A79" s="13" t="s">
        <v>141</v>
      </c>
      <c r="B79" s="14" t="s">
        <v>137</v>
      </c>
      <c r="C79" s="14" t="s">
        <v>142</v>
      </c>
      <c r="D79" s="15">
        <f t="shared" si="40"/>
        <v>9900000</v>
      </c>
      <c r="E79" s="15">
        <v>1683000</v>
      </c>
      <c r="F79" s="15">
        <v>8217000</v>
      </c>
      <c r="G79" s="15">
        <f t="shared" si="41"/>
        <v>9900000</v>
      </c>
      <c r="H79" s="15">
        <v>1683000</v>
      </c>
      <c r="I79" s="16">
        <v>8217000</v>
      </c>
    </row>
    <row r="80" spans="1:9" ht="15" customHeight="1" x14ac:dyDescent="0.25">
      <c r="A80" s="13" t="s">
        <v>143</v>
      </c>
      <c r="B80" s="14" t="s">
        <v>137</v>
      </c>
      <c r="C80" s="14" t="s">
        <v>144</v>
      </c>
      <c r="D80" s="15">
        <f t="shared" si="40"/>
        <v>10849300</v>
      </c>
      <c r="E80" s="15">
        <v>325500</v>
      </c>
      <c r="F80" s="15">
        <v>10523800</v>
      </c>
      <c r="G80" s="15">
        <f t="shared" si="41"/>
        <v>10849300</v>
      </c>
      <c r="H80" s="15">
        <v>325500</v>
      </c>
      <c r="I80" s="16">
        <v>10523800</v>
      </c>
    </row>
    <row r="81" spans="1:9" ht="30" customHeight="1" x14ac:dyDescent="0.25">
      <c r="A81" s="13" t="s">
        <v>145</v>
      </c>
      <c r="B81" s="14" t="s">
        <v>137</v>
      </c>
      <c r="C81" s="14" t="s">
        <v>146</v>
      </c>
      <c r="D81" s="15">
        <f t="shared" si="40"/>
        <v>24842100</v>
      </c>
      <c r="E81" s="15">
        <v>1242100</v>
      </c>
      <c r="F81" s="15">
        <v>23600000</v>
      </c>
      <c r="G81" s="15">
        <f t="shared" si="41"/>
        <v>24842100</v>
      </c>
      <c r="H81" s="15">
        <v>1242100</v>
      </c>
      <c r="I81" s="16">
        <v>23600000</v>
      </c>
    </row>
    <row r="82" spans="1:9" ht="15" customHeight="1" x14ac:dyDescent="0.25">
      <c r="A82" s="10" t="s">
        <v>147</v>
      </c>
      <c r="B82" s="11"/>
      <c r="C82" s="11"/>
      <c r="D82" s="12">
        <f>SUM(D83:D85)</f>
        <v>2302500</v>
      </c>
      <c r="E82" s="12">
        <f t="shared" ref="E82:I82" si="42">SUM(E83:E85)</f>
        <v>752500</v>
      </c>
      <c r="F82" s="12">
        <f t="shared" si="42"/>
        <v>1550000</v>
      </c>
      <c r="G82" s="12">
        <f t="shared" si="42"/>
        <v>2302500</v>
      </c>
      <c r="H82" s="12">
        <f t="shared" si="42"/>
        <v>752500</v>
      </c>
      <c r="I82" s="12">
        <f t="shared" si="42"/>
        <v>1550000</v>
      </c>
    </row>
    <row r="83" spans="1:9" ht="15" customHeight="1" x14ac:dyDescent="0.25">
      <c r="A83" s="13" t="s">
        <v>148</v>
      </c>
      <c r="B83" s="14" t="s">
        <v>137</v>
      </c>
      <c r="C83" s="14" t="s">
        <v>149</v>
      </c>
      <c r="D83" s="15">
        <f>SUM(E83:F83)</f>
        <v>435000</v>
      </c>
      <c r="E83" s="15">
        <v>435000</v>
      </c>
      <c r="F83" s="15">
        <v>0</v>
      </c>
      <c r="G83" s="15">
        <f>SUM(H83:I83)</f>
        <v>435000</v>
      </c>
      <c r="H83" s="15">
        <v>435000</v>
      </c>
      <c r="I83" s="16">
        <v>0</v>
      </c>
    </row>
    <row r="84" spans="1:9" ht="38.25" customHeight="1" x14ac:dyDescent="0.25">
      <c r="A84" s="13" t="s">
        <v>150</v>
      </c>
      <c r="B84" s="14" t="s">
        <v>137</v>
      </c>
      <c r="C84" s="14" t="s">
        <v>151</v>
      </c>
      <c r="D84" s="15">
        <f t="shared" ref="D84:D85" si="43">SUM(E84:F84)</f>
        <v>421700</v>
      </c>
      <c r="E84" s="43">
        <v>71700</v>
      </c>
      <c r="F84" s="43">
        <v>350000</v>
      </c>
      <c r="G84" s="15">
        <f t="shared" ref="G84:G85" si="44">SUM(H84:I84)</f>
        <v>421700</v>
      </c>
      <c r="H84" s="43">
        <v>71700</v>
      </c>
      <c r="I84" s="44">
        <v>350000</v>
      </c>
    </row>
    <row r="85" spans="1:9" ht="38.25" customHeight="1" x14ac:dyDescent="0.25">
      <c r="A85" s="13" t="s">
        <v>152</v>
      </c>
      <c r="B85" s="14" t="s">
        <v>137</v>
      </c>
      <c r="C85" s="14" t="s">
        <v>153</v>
      </c>
      <c r="D85" s="15">
        <f t="shared" si="43"/>
        <v>1445800</v>
      </c>
      <c r="E85" s="43">
        <v>245800</v>
      </c>
      <c r="F85" s="43">
        <v>1200000</v>
      </c>
      <c r="G85" s="15">
        <f t="shared" si="44"/>
        <v>1445800</v>
      </c>
      <c r="H85" s="43">
        <v>245800</v>
      </c>
      <c r="I85" s="44">
        <v>1200000</v>
      </c>
    </row>
    <row r="86" spans="1:9" ht="45.75" customHeight="1" x14ac:dyDescent="0.25">
      <c r="A86" s="7" t="s">
        <v>154</v>
      </c>
      <c r="B86" s="8"/>
      <c r="C86" s="8"/>
      <c r="D86" s="9">
        <f>D87+D89+D92</f>
        <v>152217476.28999999</v>
      </c>
      <c r="E86" s="9">
        <f t="shared" ref="E86:I86" si="45">E87+E89+E92</f>
        <v>41563176.289999999</v>
      </c>
      <c r="F86" s="9">
        <f t="shared" si="45"/>
        <v>110654300</v>
      </c>
      <c r="G86" s="9">
        <f t="shared" si="45"/>
        <v>134481159.06999999</v>
      </c>
      <c r="H86" s="9">
        <f t="shared" si="45"/>
        <v>41031086.770000003</v>
      </c>
      <c r="I86" s="9">
        <f t="shared" si="45"/>
        <v>93450072.299999997</v>
      </c>
    </row>
    <row r="87" spans="1:9" ht="25.5" x14ac:dyDescent="0.25">
      <c r="A87" s="10" t="s">
        <v>155</v>
      </c>
      <c r="B87" s="11"/>
      <c r="C87" s="11"/>
      <c r="D87" s="12">
        <f>SUM(D88)</f>
        <v>4861546.4000000004</v>
      </c>
      <c r="E87" s="12">
        <f t="shared" ref="E87:I87" si="46">SUM(E88)</f>
        <v>145846.39999999999</v>
      </c>
      <c r="F87" s="12">
        <f t="shared" si="46"/>
        <v>4715700</v>
      </c>
      <c r="G87" s="12">
        <f t="shared" si="46"/>
        <v>4861546.4000000004</v>
      </c>
      <c r="H87" s="12">
        <f t="shared" si="46"/>
        <v>145846.39999999999</v>
      </c>
      <c r="I87" s="12">
        <f t="shared" si="46"/>
        <v>4715700</v>
      </c>
    </row>
    <row r="88" spans="1:9" ht="75.75" customHeight="1" x14ac:dyDescent="0.25">
      <c r="A88" s="13" t="s">
        <v>156</v>
      </c>
      <c r="B88" s="14" t="s">
        <v>157</v>
      </c>
      <c r="C88" s="14" t="s">
        <v>158</v>
      </c>
      <c r="D88" s="15">
        <f>SUM(E88:F88)</f>
        <v>4861546.4000000004</v>
      </c>
      <c r="E88" s="15">
        <v>145846.39999999999</v>
      </c>
      <c r="F88" s="15">
        <v>4715700</v>
      </c>
      <c r="G88" s="15">
        <f>SUM(H88:I88)</f>
        <v>4861546.4000000004</v>
      </c>
      <c r="H88" s="15">
        <v>145846.39999999999</v>
      </c>
      <c r="I88" s="16">
        <v>4715700</v>
      </c>
    </row>
    <row r="89" spans="1:9" ht="30" customHeight="1" x14ac:dyDescent="0.25">
      <c r="A89" s="10" t="s">
        <v>159</v>
      </c>
      <c r="B89" s="11"/>
      <c r="C89" s="11"/>
      <c r="D89" s="12">
        <f>SUM(D90:D91)</f>
        <v>16829175.27</v>
      </c>
      <c r="E89" s="12">
        <f t="shared" ref="E89:I89" si="47">SUM(E90:E91)</f>
        <v>504875.27</v>
      </c>
      <c r="F89" s="12">
        <f t="shared" si="47"/>
        <v>16324300</v>
      </c>
      <c r="G89" s="12">
        <f t="shared" si="47"/>
        <v>14307319.59</v>
      </c>
      <c r="H89" s="12">
        <f t="shared" si="47"/>
        <v>429219.59</v>
      </c>
      <c r="I89" s="12">
        <f t="shared" si="47"/>
        <v>13878100</v>
      </c>
    </row>
    <row r="90" spans="1:9" ht="91.5" customHeight="1" x14ac:dyDescent="0.25">
      <c r="A90" s="13" t="s">
        <v>160</v>
      </c>
      <c r="B90" s="14" t="s">
        <v>157</v>
      </c>
      <c r="C90" s="14" t="s">
        <v>161</v>
      </c>
      <c r="D90" s="15">
        <f>SUM(E90:F90)</f>
        <v>2521855.6800000002</v>
      </c>
      <c r="E90" s="15">
        <v>75655.679999999993</v>
      </c>
      <c r="F90" s="15">
        <v>2446200</v>
      </c>
      <c r="G90" s="15">
        <f>SUM(H90:I90)</f>
        <v>0</v>
      </c>
      <c r="H90" s="15">
        <v>0</v>
      </c>
      <c r="I90" s="16">
        <v>0</v>
      </c>
    </row>
    <row r="91" spans="1:9" ht="90.75" customHeight="1" x14ac:dyDescent="0.25">
      <c r="A91" s="13" t="s">
        <v>162</v>
      </c>
      <c r="B91" s="14" t="s">
        <v>157</v>
      </c>
      <c r="C91" s="14" t="s">
        <v>163</v>
      </c>
      <c r="D91" s="15">
        <f>SUM(E91:F91)</f>
        <v>14307319.59</v>
      </c>
      <c r="E91" s="15">
        <v>429219.59</v>
      </c>
      <c r="F91" s="15">
        <v>13878100</v>
      </c>
      <c r="G91" s="15">
        <f>SUM(H91:I91)</f>
        <v>14307319.59</v>
      </c>
      <c r="H91" s="15">
        <v>429219.59</v>
      </c>
      <c r="I91" s="16">
        <v>13878100</v>
      </c>
    </row>
    <row r="92" spans="1:9" ht="30" customHeight="1" x14ac:dyDescent="0.25">
      <c r="A92" s="10" t="s">
        <v>164</v>
      </c>
      <c r="B92" s="11"/>
      <c r="C92" s="11"/>
      <c r="D92" s="12">
        <f>SUM(D93:D97)</f>
        <v>130526754.61999999</v>
      </c>
      <c r="E92" s="12">
        <f t="shared" ref="E92:I92" si="48">SUM(E93:E97)</f>
        <v>40912454.619999997</v>
      </c>
      <c r="F92" s="12">
        <f t="shared" si="48"/>
        <v>89614300</v>
      </c>
      <c r="G92" s="12">
        <f t="shared" si="48"/>
        <v>115312293.08</v>
      </c>
      <c r="H92" s="12">
        <f t="shared" si="48"/>
        <v>40456020.780000001</v>
      </c>
      <c r="I92" s="12">
        <f t="shared" si="48"/>
        <v>74856272.299999997</v>
      </c>
    </row>
    <row r="93" spans="1:9" ht="67.5" customHeight="1" x14ac:dyDescent="0.25">
      <c r="A93" s="13" t="s">
        <v>165</v>
      </c>
      <c r="B93" s="14" t="s">
        <v>166</v>
      </c>
      <c r="C93" s="14" t="s">
        <v>167</v>
      </c>
      <c r="D93" s="15">
        <f>SUM(E93:F93)</f>
        <v>30178144.329999998</v>
      </c>
      <c r="E93" s="15">
        <v>905344.33</v>
      </c>
      <c r="F93" s="15">
        <v>29272800</v>
      </c>
      <c r="G93" s="15">
        <f>SUM(H93:I93)</f>
        <v>26417525.77</v>
      </c>
      <c r="H93" s="15">
        <v>792525.77</v>
      </c>
      <c r="I93" s="16">
        <v>25625000</v>
      </c>
    </row>
    <row r="94" spans="1:9" ht="67.5" customHeight="1" x14ac:dyDescent="0.25">
      <c r="A94" s="13" t="s">
        <v>168</v>
      </c>
      <c r="B94" s="14" t="s">
        <v>166</v>
      </c>
      <c r="C94" s="14" t="s">
        <v>169</v>
      </c>
      <c r="D94" s="15">
        <f t="shared" ref="D94:D97" si="49">SUM(E94:F94)</f>
        <v>15042474.220000001</v>
      </c>
      <c r="E94" s="15">
        <v>451274.22</v>
      </c>
      <c r="F94" s="15">
        <v>14591200</v>
      </c>
      <c r="G94" s="15">
        <f t="shared" ref="G94:G97" si="50">SUM(H94:I94)</f>
        <v>3588631.2399999998</v>
      </c>
      <c r="H94" s="15">
        <v>107658.94</v>
      </c>
      <c r="I94" s="16">
        <v>3480972.3</v>
      </c>
    </row>
    <row r="95" spans="1:9" ht="75" customHeight="1" x14ac:dyDescent="0.25">
      <c r="A95" s="13" t="s">
        <v>170</v>
      </c>
      <c r="B95" s="14" t="s">
        <v>166</v>
      </c>
      <c r="C95" s="14" t="s">
        <v>171</v>
      </c>
      <c r="D95" s="15">
        <f t="shared" si="49"/>
        <v>5154639.18</v>
      </c>
      <c r="E95" s="15">
        <v>154639.18</v>
      </c>
      <c r="F95" s="15">
        <v>5000000</v>
      </c>
      <c r="G95" s="15">
        <f t="shared" si="50"/>
        <v>5154639.18</v>
      </c>
      <c r="H95" s="15">
        <v>154639.18</v>
      </c>
      <c r="I95" s="16">
        <v>5000000</v>
      </c>
    </row>
    <row r="96" spans="1:9" ht="76.5" customHeight="1" x14ac:dyDescent="0.25">
      <c r="A96" s="13" t="s">
        <v>172</v>
      </c>
      <c r="B96" s="14" t="s">
        <v>173</v>
      </c>
      <c r="C96" s="14" t="s">
        <v>174</v>
      </c>
      <c r="D96" s="15">
        <f t="shared" si="49"/>
        <v>42010618.560000002</v>
      </c>
      <c r="E96" s="15">
        <v>1260318.56</v>
      </c>
      <c r="F96" s="15">
        <v>40750300</v>
      </c>
      <c r="G96" s="15">
        <f t="shared" si="50"/>
        <v>42010618.560000002</v>
      </c>
      <c r="H96" s="15">
        <v>1260318.56</v>
      </c>
      <c r="I96" s="16">
        <v>40750300</v>
      </c>
    </row>
    <row r="97" spans="1:9" ht="51" customHeight="1" x14ac:dyDescent="0.25">
      <c r="A97" s="13" t="s">
        <v>175</v>
      </c>
      <c r="B97" s="14" t="s">
        <v>157</v>
      </c>
      <c r="C97" s="14" t="s">
        <v>176</v>
      </c>
      <c r="D97" s="15">
        <f t="shared" si="49"/>
        <v>38140878.329999998</v>
      </c>
      <c r="E97" s="15">
        <v>38140878.329999998</v>
      </c>
      <c r="F97" s="15">
        <v>0</v>
      </c>
      <c r="G97" s="15">
        <f t="shared" si="50"/>
        <v>38140878.329999998</v>
      </c>
      <c r="H97" s="15">
        <v>38140878.329999998</v>
      </c>
      <c r="I97" s="16">
        <v>0</v>
      </c>
    </row>
    <row r="98" spans="1:9" x14ac:dyDescent="0.25">
      <c r="A98" s="7" t="s">
        <v>177</v>
      </c>
      <c r="B98" s="8"/>
      <c r="C98" s="8"/>
      <c r="D98" s="9">
        <f>D99+D111+D118+D122+D128+D135</f>
        <v>1950186891.53</v>
      </c>
      <c r="E98" s="9">
        <f t="shared" ref="E98:I98" si="51">E99+E111+E118+E122+E128+E135</f>
        <v>1147414691.53</v>
      </c>
      <c r="F98" s="9">
        <f t="shared" si="51"/>
        <v>802772200</v>
      </c>
      <c r="G98" s="9">
        <f t="shared" si="51"/>
        <v>1110788229.21</v>
      </c>
      <c r="H98" s="9">
        <f t="shared" si="51"/>
        <v>458862067.1699999</v>
      </c>
      <c r="I98" s="9">
        <f t="shared" si="51"/>
        <v>651926162.03999996</v>
      </c>
    </row>
    <row r="99" spans="1:9" ht="16.5" customHeight="1" x14ac:dyDescent="0.25">
      <c r="A99" s="10" t="s">
        <v>178</v>
      </c>
      <c r="B99" s="11"/>
      <c r="C99" s="11"/>
      <c r="D99" s="12">
        <f>SUM(D100:D110)</f>
        <v>1490369340</v>
      </c>
      <c r="E99" s="12">
        <f t="shared" ref="E99:I99" si="52">SUM(E100:E110)</f>
        <v>1011026940</v>
      </c>
      <c r="F99" s="12">
        <f t="shared" si="52"/>
        <v>479342400</v>
      </c>
      <c r="G99" s="12">
        <f t="shared" si="52"/>
        <v>817988436.23000002</v>
      </c>
      <c r="H99" s="12">
        <f t="shared" si="52"/>
        <v>357999571.53999996</v>
      </c>
      <c r="I99" s="12">
        <f t="shared" si="52"/>
        <v>459988864.69</v>
      </c>
    </row>
    <row r="100" spans="1:9" ht="30" customHeight="1" x14ac:dyDescent="0.25">
      <c r="A100" s="13" t="s">
        <v>21</v>
      </c>
      <c r="B100" s="14" t="s">
        <v>45</v>
      </c>
      <c r="C100" s="14" t="s">
        <v>179</v>
      </c>
      <c r="D100" s="15">
        <f>SUM(E100:F100)</f>
        <v>14156900</v>
      </c>
      <c r="E100" s="15">
        <v>14156900</v>
      </c>
      <c r="F100" s="15">
        <v>0</v>
      </c>
      <c r="G100" s="15">
        <f>SUM(H100:I100)</f>
        <v>12861700</v>
      </c>
      <c r="H100" s="15">
        <v>12861700</v>
      </c>
      <c r="I100" s="16">
        <v>0</v>
      </c>
    </row>
    <row r="101" spans="1:9" ht="30" customHeight="1" x14ac:dyDescent="0.25">
      <c r="A101" s="13" t="s">
        <v>76</v>
      </c>
      <c r="B101" s="14" t="s">
        <v>78</v>
      </c>
      <c r="C101" s="14" t="s">
        <v>180</v>
      </c>
      <c r="D101" s="15">
        <f t="shared" ref="D101:D110" si="53">SUM(E101:F101)</f>
        <v>628572085</v>
      </c>
      <c r="E101" s="15">
        <v>628572085</v>
      </c>
      <c r="F101" s="15">
        <v>0</v>
      </c>
      <c r="G101" s="15">
        <f t="shared" ref="G101:G110" si="54">SUM(H101:I101)</f>
        <v>43591912.380000003</v>
      </c>
      <c r="H101" s="15">
        <v>43591912.380000003</v>
      </c>
      <c r="I101" s="16">
        <v>0</v>
      </c>
    </row>
    <row r="102" spans="1:9" ht="129" customHeight="1" x14ac:dyDescent="0.25">
      <c r="A102" s="13" t="s">
        <v>181</v>
      </c>
      <c r="B102" s="14" t="s">
        <v>45</v>
      </c>
      <c r="C102" s="14" t="s">
        <v>182</v>
      </c>
      <c r="D102" s="15">
        <f t="shared" si="53"/>
        <v>88547629</v>
      </c>
      <c r="E102" s="43">
        <v>2656429</v>
      </c>
      <c r="F102" s="43">
        <v>85891200</v>
      </c>
      <c r="G102" s="15">
        <f t="shared" si="54"/>
        <v>73441518.560000002</v>
      </c>
      <c r="H102" s="15">
        <v>2203245.66</v>
      </c>
      <c r="I102" s="16">
        <v>71238272.900000006</v>
      </c>
    </row>
    <row r="103" spans="1:9" ht="90.75" customHeight="1" x14ac:dyDescent="0.25">
      <c r="A103" s="13" t="s">
        <v>183</v>
      </c>
      <c r="B103" s="14" t="s">
        <v>45</v>
      </c>
      <c r="C103" s="14" t="s">
        <v>184</v>
      </c>
      <c r="D103" s="15">
        <f t="shared" si="53"/>
        <v>42347011</v>
      </c>
      <c r="E103" s="15">
        <v>1270411</v>
      </c>
      <c r="F103" s="15">
        <v>41076600</v>
      </c>
      <c r="G103" s="15">
        <f t="shared" si="54"/>
        <v>41779373.659999996</v>
      </c>
      <c r="H103" s="15">
        <v>1253381.8700000001</v>
      </c>
      <c r="I103" s="16">
        <v>40525991.789999999</v>
      </c>
    </row>
    <row r="104" spans="1:9" ht="75" customHeight="1" x14ac:dyDescent="0.25">
      <c r="A104" s="13" t="s">
        <v>185</v>
      </c>
      <c r="B104" s="14" t="s">
        <v>45</v>
      </c>
      <c r="C104" s="14" t="s">
        <v>186</v>
      </c>
      <c r="D104" s="15">
        <f t="shared" si="53"/>
        <v>11000000</v>
      </c>
      <c r="E104" s="15">
        <v>1870000</v>
      </c>
      <c r="F104" s="15">
        <v>9130000</v>
      </c>
      <c r="G104" s="15">
        <f t="shared" si="54"/>
        <v>6000000</v>
      </c>
      <c r="H104" s="15">
        <v>1020000</v>
      </c>
      <c r="I104" s="16">
        <v>4980000</v>
      </c>
    </row>
    <row r="105" spans="1:9" ht="37.5" customHeight="1" x14ac:dyDescent="0.25">
      <c r="A105" s="13" t="s">
        <v>187</v>
      </c>
      <c r="B105" s="14" t="s">
        <v>78</v>
      </c>
      <c r="C105" s="14" t="s">
        <v>188</v>
      </c>
      <c r="D105" s="15">
        <f t="shared" si="53"/>
        <v>413547715</v>
      </c>
      <c r="E105" s="15">
        <v>70303115</v>
      </c>
      <c r="F105" s="15">
        <v>343244600</v>
      </c>
      <c r="G105" s="15">
        <f t="shared" si="54"/>
        <v>413547715</v>
      </c>
      <c r="H105" s="43">
        <v>70303115</v>
      </c>
      <c r="I105" s="44">
        <v>343244600</v>
      </c>
    </row>
    <row r="106" spans="1:9" ht="76.5" customHeight="1" x14ac:dyDescent="0.25">
      <c r="A106" s="13" t="s">
        <v>189</v>
      </c>
      <c r="B106" s="14" t="s">
        <v>45</v>
      </c>
      <c r="C106" s="14" t="s">
        <v>190</v>
      </c>
      <c r="D106" s="15">
        <f t="shared" si="53"/>
        <v>702000</v>
      </c>
      <c r="E106" s="15">
        <v>702000</v>
      </c>
      <c r="F106" s="15">
        <v>0</v>
      </c>
      <c r="G106" s="15">
        <f t="shared" si="54"/>
        <v>702000</v>
      </c>
      <c r="H106" s="15">
        <v>702000</v>
      </c>
      <c r="I106" s="16">
        <v>0</v>
      </c>
    </row>
    <row r="107" spans="1:9" ht="51" customHeight="1" x14ac:dyDescent="0.25">
      <c r="A107" s="13" t="s">
        <v>191</v>
      </c>
      <c r="B107" s="14" t="s">
        <v>45</v>
      </c>
      <c r="C107" s="14" t="s">
        <v>192</v>
      </c>
      <c r="D107" s="15">
        <f t="shared" si="53"/>
        <v>179427600</v>
      </c>
      <c r="E107" s="15">
        <v>179427600</v>
      </c>
      <c r="F107" s="15">
        <v>0</v>
      </c>
      <c r="G107" s="15">
        <f t="shared" si="54"/>
        <v>120560600</v>
      </c>
      <c r="H107" s="15">
        <v>120560600</v>
      </c>
      <c r="I107" s="16">
        <v>0</v>
      </c>
    </row>
    <row r="108" spans="1:9" ht="30" customHeight="1" x14ac:dyDescent="0.25">
      <c r="A108" s="13" t="s">
        <v>193</v>
      </c>
      <c r="B108" s="14" t="s">
        <v>45</v>
      </c>
      <c r="C108" s="14" t="s">
        <v>194</v>
      </c>
      <c r="D108" s="15">
        <f t="shared" si="53"/>
        <v>18887700</v>
      </c>
      <c r="E108" s="15">
        <v>18887700</v>
      </c>
      <c r="F108" s="15">
        <v>0</v>
      </c>
      <c r="G108" s="15">
        <f t="shared" si="54"/>
        <v>14165770.67</v>
      </c>
      <c r="H108" s="15">
        <v>14165770.67</v>
      </c>
      <c r="I108" s="16">
        <v>0</v>
      </c>
    </row>
    <row r="109" spans="1:9" ht="37.5" customHeight="1" x14ac:dyDescent="0.25">
      <c r="A109" s="13" t="s">
        <v>195</v>
      </c>
      <c r="B109" s="14" t="s">
        <v>45</v>
      </c>
      <c r="C109" s="14" t="s">
        <v>196</v>
      </c>
      <c r="D109" s="15">
        <f t="shared" si="53"/>
        <v>81817400</v>
      </c>
      <c r="E109" s="15">
        <v>81817400</v>
      </c>
      <c r="F109" s="15">
        <v>0</v>
      </c>
      <c r="G109" s="15">
        <f t="shared" si="54"/>
        <v>81817400</v>
      </c>
      <c r="H109" s="15">
        <v>81817400</v>
      </c>
      <c r="I109" s="16">
        <v>0</v>
      </c>
    </row>
    <row r="110" spans="1:9" ht="30" customHeight="1" x14ac:dyDescent="0.25">
      <c r="A110" s="13" t="s">
        <v>197</v>
      </c>
      <c r="B110" s="14" t="s">
        <v>45</v>
      </c>
      <c r="C110" s="14" t="s">
        <v>198</v>
      </c>
      <c r="D110" s="15">
        <f t="shared" si="53"/>
        <v>11363300</v>
      </c>
      <c r="E110" s="15">
        <v>11363300</v>
      </c>
      <c r="F110" s="15">
        <v>0</v>
      </c>
      <c r="G110" s="15">
        <f t="shared" si="54"/>
        <v>9520445.9600000009</v>
      </c>
      <c r="H110" s="15">
        <v>9520445.9600000009</v>
      </c>
      <c r="I110" s="16">
        <v>0</v>
      </c>
    </row>
    <row r="111" spans="1:9" ht="15" customHeight="1" x14ac:dyDescent="0.25">
      <c r="A111" s="10" t="s">
        <v>199</v>
      </c>
      <c r="B111" s="11"/>
      <c r="C111" s="11"/>
      <c r="D111" s="12">
        <f>SUM(D112:D117)</f>
        <v>58196919</v>
      </c>
      <c r="E111" s="12">
        <f t="shared" ref="E111:I111" si="55">SUM(E112:E117)</f>
        <v>48593319</v>
      </c>
      <c r="F111" s="12">
        <f t="shared" si="55"/>
        <v>9603600</v>
      </c>
      <c r="G111" s="12">
        <f t="shared" si="55"/>
        <v>49067459.149999999</v>
      </c>
      <c r="H111" s="12">
        <f t="shared" si="55"/>
        <v>39496465.710000001</v>
      </c>
      <c r="I111" s="12">
        <f t="shared" si="55"/>
        <v>9570993.4399999995</v>
      </c>
    </row>
    <row r="112" spans="1:9" ht="27.75" customHeight="1" x14ac:dyDescent="0.25">
      <c r="A112" s="13" t="s">
        <v>21</v>
      </c>
      <c r="B112" s="14" t="s">
        <v>45</v>
      </c>
      <c r="C112" s="14" t="s">
        <v>200</v>
      </c>
      <c r="D112" s="15">
        <f>SUM(E112:F112)</f>
        <v>20682400</v>
      </c>
      <c r="E112" s="15">
        <v>20682400</v>
      </c>
      <c r="F112" s="15">
        <v>0</v>
      </c>
      <c r="G112" s="15">
        <f>SUM(H112:I112)</f>
        <v>18610000</v>
      </c>
      <c r="H112" s="15">
        <v>18610000</v>
      </c>
      <c r="I112" s="16">
        <v>0</v>
      </c>
    </row>
    <row r="113" spans="1:9" ht="40.5" customHeight="1" x14ac:dyDescent="0.25">
      <c r="A113" s="13" t="s">
        <v>201</v>
      </c>
      <c r="B113" s="14" t="s">
        <v>45</v>
      </c>
      <c r="C113" s="14" t="s">
        <v>202</v>
      </c>
      <c r="D113" s="15">
        <f t="shared" ref="D113:D117" si="56">SUM(E113:F113)</f>
        <v>750000</v>
      </c>
      <c r="E113" s="15">
        <v>750000</v>
      </c>
      <c r="F113" s="15">
        <v>0</v>
      </c>
      <c r="G113" s="15">
        <f t="shared" ref="G113:G117" si="57">SUM(H113:I113)</f>
        <v>692355.15</v>
      </c>
      <c r="H113" s="15">
        <v>692355.15</v>
      </c>
      <c r="I113" s="16">
        <v>0</v>
      </c>
    </row>
    <row r="114" spans="1:9" ht="37.5" customHeight="1" x14ac:dyDescent="0.25">
      <c r="A114" s="13" t="s">
        <v>203</v>
      </c>
      <c r="B114" s="14" t="s">
        <v>45</v>
      </c>
      <c r="C114" s="14" t="s">
        <v>204</v>
      </c>
      <c r="D114" s="15">
        <f t="shared" si="56"/>
        <v>11200800</v>
      </c>
      <c r="E114" s="15">
        <v>11200800</v>
      </c>
      <c r="F114" s="15">
        <v>0</v>
      </c>
      <c r="G114" s="15">
        <f t="shared" si="57"/>
        <v>9198100</v>
      </c>
      <c r="H114" s="15">
        <v>9198100</v>
      </c>
      <c r="I114" s="16">
        <v>0</v>
      </c>
    </row>
    <row r="115" spans="1:9" ht="30" customHeight="1" x14ac:dyDescent="0.25">
      <c r="A115" s="13" t="s">
        <v>205</v>
      </c>
      <c r="B115" s="14" t="s">
        <v>45</v>
      </c>
      <c r="C115" s="14" t="s">
        <v>206</v>
      </c>
      <c r="D115" s="15">
        <f t="shared" si="56"/>
        <v>15663100</v>
      </c>
      <c r="E115" s="15">
        <v>15663100</v>
      </c>
      <c r="F115" s="15">
        <v>0</v>
      </c>
      <c r="G115" s="15">
        <f t="shared" si="57"/>
        <v>10700000</v>
      </c>
      <c r="H115" s="15">
        <v>10700000</v>
      </c>
      <c r="I115" s="16">
        <v>0</v>
      </c>
    </row>
    <row r="116" spans="1:9" ht="65.25" customHeight="1" x14ac:dyDescent="0.25">
      <c r="A116" s="13" t="s">
        <v>207</v>
      </c>
      <c r="B116" s="14" t="s">
        <v>45</v>
      </c>
      <c r="C116" s="14" t="s">
        <v>208</v>
      </c>
      <c r="D116" s="15">
        <f t="shared" si="56"/>
        <v>8410722</v>
      </c>
      <c r="E116" s="43">
        <v>252322</v>
      </c>
      <c r="F116" s="43">
        <v>8158400</v>
      </c>
      <c r="G116" s="15">
        <f t="shared" si="57"/>
        <v>8410722</v>
      </c>
      <c r="H116" s="43">
        <v>252322</v>
      </c>
      <c r="I116" s="44">
        <v>8158400</v>
      </c>
    </row>
    <row r="117" spans="1:9" ht="88.5" customHeight="1" x14ac:dyDescent="0.25">
      <c r="A117" s="13" t="s">
        <v>209</v>
      </c>
      <c r="B117" s="14" t="s">
        <v>45</v>
      </c>
      <c r="C117" s="14" t="s">
        <v>210</v>
      </c>
      <c r="D117" s="15">
        <f t="shared" si="56"/>
        <v>1489897</v>
      </c>
      <c r="E117" s="15">
        <v>44697</v>
      </c>
      <c r="F117" s="15">
        <v>1445200</v>
      </c>
      <c r="G117" s="15">
        <f t="shared" si="57"/>
        <v>1456282</v>
      </c>
      <c r="H117" s="15">
        <v>43688.56</v>
      </c>
      <c r="I117" s="16">
        <v>1412593.44</v>
      </c>
    </row>
    <row r="118" spans="1:9" ht="30" customHeight="1" x14ac:dyDescent="0.25">
      <c r="A118" s="10" t="s">
        <v>211</v>
      </c>
      <c r="B118" s="11"/>
      <c r="C118" s="11"/>
      <c r="D118" s="12">
        <f>SUM(D119:D121)</f>
        <v>160850615</v>
      </c>
      <c r="E118" s="12">
        <f t="shared" ref="E118:I118" si="58">SUM(E119:E121)</f>
        <v>25881115</v>
      </c>
      <c r="F118" s="12">
        <f t="shared" si="58"/>
        <v>134969500</v>
      </c>
      <c r="G118" s="12">
        <f t="shared" si="58"/>
        <v>86574154.370000005</v>
      </c>
      <c r="H118" s="12">
        <f t="shared" si="58"/>
        <v>21532109.890000001</v>
      </c>
      <c r="I118" s="12">
        <f t="shared" si="58"/>
        <v>65042044.479999997</v>
      </c>
    </row>
    <row r="119" spans="1:9" ht="30" customHeight="1" x14ac:dyDescent="0.25">
      <c r="A119" s="13" t="s">
        <v>21</v>
      </c>
      <c r="B119" s="14" t="s">
        <v>45</v>
      </c>
      <c r="C119" s="14" t="s">
        <v>212</v>
      </c>
      <c r="D119" s="15">
        <f>SUM(E119:F119)</f>
        <v>2917300</v>
      </c>
      <c r="E119" s="15">
        <v>2917300</v>
      </c>
      <c r="F119" s="15">
        <v>0</v>
      </c>
      <c r="G119" s="15">
        <f>SUM(H119:I119)</f>
        <v>2720000</v>
      </c>
      <c r="H119" s="15">
        <v>2720000</v>
      </c>
      <c r="I119" s="16">
        <v>0</v>
      </c>
    </row>
    <row r="120" spans="1:9" ht="30" customHeight="1" x14ac:dyDescent="0.25">
      <c r="A120" s="13" t="s">
        <v>213</v>
      </c>
      <c r="B120" s="14" t="s">
        <v>45</v>
      </c>
      <c r="C120" s="14" t="s">
        <v>214</v>
      </c>
      <c r="D120" s="15">
        <f t="shared" ref="D120:D121" si="59">SUM(E120:F120)</f>
        <v>18789500</v>
      </c>
      <c r="E120" s="15">
        <v>18789500</v>
      </c>
      <c r="F120" s="15">
        <v>0</v>
      </c>
      <c r="G120" s="15">
        <f t="shared" ref="G120:G121" si="60">SUM(H120:I120)</f>
        <v>16800500</v>
      </c>
      <c r="H120" s="15">
        <v>16800500</v>
      </c>
      <c r="I120" s="16">
        <v>0</v>
      </c>
    </row>
    <row r="121" spans="1:9" ht="52.5" customHeight="1" x14ac:dyDescent="0.25">
      <c r="A121" s="13" t="s">
        <v>215</v>
      </c>
      <c r="B121" s="14" t="s">
        <v>45</v>
      </c>
      <c r="C121" s="14" t="s">
        <v>216</v>
      </c>
      <c r="D121" s="15">
        <f t="shared" si="59"/>
        <v>139143815</v>
      </c>
      <c r="E121" s="43">
        <v>4174315</v>
      </c>
      <c r="F121" s="43">
        <v>134969500</v>
      </c>
      <c r="G121" s="15">
        <f t="shared" si="60"/>
        <v>67053654.369999997</v>
      </c>
      <c r="H121" s="15">
        <v>2011609.89</v>
      </c>
      <c r="I121" s="16">
        <v>65042044.479999997</v>
      </c>
    </row>
    <row r="122" spans="1:9" ht="15" customHeight="1" x14ac:dyDescent="0.25">
      <c r="A122" s="10" t="s">
        <v>217</v>
      </c>
      <c r="B122" s="11"/>
      <c r="C122" s="11"/>
      <c r="D122" s="12">
        <f>SUM(D123:D127)</f>
        <v>8985500</v>
      </c>
      <c r="E122" s="12">
        <f t="shared" ref="E122:I122" si="61">SUM(E123:E127)</f>
        <v>8985500</v>
      </c>
      <c r="F122" s="12">
        <f t="shared" si="61"/>
        <v>0</v>
      </c>
      <c r="G122" s="12">
        <f t="shared" si="61"/>
        <v>6136460.7000000002</v>
      </c>
      <c r="H122" s="12">
        <f t="shared" si="61"/>
        <v>6136460.7000000002</v>
      </c>
      <c r="I122" s="12">
        <f t="shared" si="61"/>
        <v>0</v>
      </c>
    </row>
    <row r="123" spans="1:9" ht="30" customHeight="1" x14ac:dyDescent="0.25">
      <c r="A123" s="13" t="s">
        <v>21</v>
      </c>
      <c r="B123" s="14" t="s">
        <v>218</v>
      </c>
      <c r="C123" s="14" t="s">
        <v>219</v>
      </c>
      <c r="D123" s="15">
        <f>SUM(E123:F123)</f>
        <v>3047200</v>
      </c>
      <c r="E123" s="15">
        <v>3047200</v>
      </c>
      <c r="F123" s="15">
        <v>0</v>
      </c>
      <c r="G123" s="15">
        <f>SUM(H123:I123)</f>
        <v>2254025</v>
      </c>
      <c r="H123" s="15">
        <v>2254025</v>
      </c>
      <c r="I123" s="16">
        <v>0</v>
      </c>
    </row>
    <row r="124" spans="1:9" ht="37.5" customHeight="1" x14ac:dyDescent="0.25">
      <c r="A124" s="13" t="s">
        <v>220</v>
      </c>
      <c r="B124" s="14" t="s">
        <v>218</v>
      </c>
      <c r="C124" s="14" t="s">
        <v>221</v>
      </c>
      <c r="D124" s="15">
        <f t="shared" ref="D124:D127" si="62">SUM(E124:F124)</f>
        <v>270000</v>
      </c>
      <c r="E124" s="15">
        <v>270000</v>
      </c>
      <c r="F124" s="15">
        <v>0</v>
      </c>
      <c r="G124" s="15">
        <f t="shared" ref="G124:G127" si="63">SUM(H124:I124)</f>
        <v>76936.2</v>
      </c>
      <c r="H124" s="15">
        <v>76936.2</v>
      </c>
      <c r="I124" s="16">
        <v>0</v>
      </c>
    </row>
    <row r="125" spans="1:9" ht="30" customHeight="1" x14ac:dyDescent="0.25">
      <c r="A125" s="13" t="s">
        <v>222</v>
      </c>
      <c r="B125" s="14" t="s">
        <v>45</v>
      </c>
      <c r="C125" s="14" t="s">
        <v>223</v>
      </c>
      <c r="D125" s="15">
        <f t="shared" si="62"/>
        <v>3023300</v>
      </c>
      <c r="E125" s="15">
        <v>3023300</v>
      </c>
      <c r="F125" s="15">
        <v>0</v>
      </c>
      <c r="G125" s="15">
        <f t="shared" si="63"/>
        <v>2327100</v>
      </c>
      <c r="H125" s="15">
        <v>2327100</v>
      </c>
      <c r="I125" s="16">
        <v>0</v>
      </c>
    </row>
    <row r="126" spans="1:9" ht="30" customHeight="1" x14ac:dyDescent="0.25">
      <c r="A126" s="13" t="s">
        <v>224</v>
      </c>
      <c r="B126" s="14" t="s">
        <v>218</v>
      </c>
      <c r="C126" s="14" t="s">
        <v>225</v>
      </c>
      <c r="D126" s="15">
        <f t="shared" si="62"/>
        <v>2345000</v>
      </c>
      <c r="E126" s="15">
        <v>2345000</v>
      </c>
      <c r="F126" s="15">
        <v>0</v>
      </c>
      <c r="G126" s="15">
        <f t="shared" si="63"/>
        <v>1478399.5</v>
      </c>
      <c r="H126" s="15">
        <v>1478399.5</v>
      </c>
      <c r="I126" s="16">
        <v>0</v>
      </c>
    </row>
    <row r="127" spans="1:9" ht="37.5" customHeight="1" x14ac:dyDescent="0.25">
      <c r="A127" s="13" t="s">
        <v>226</v>
      </c>
      <c r="B127" s="14" t="s">
        <v>218</v>
      </c>
      <c r="C127" s="14" t="s">
        <v>227</v>
      </c>
      <c r="D127" s="15">
        <f t="shared" si="62"/>
        <v>300000</v>
      </c>
      <c r="E127" s="15">
        <v>300000</v>
      </c>
      <c r="F127" s="15">
        <v>0</v>
      </c>
      <c r="G127" s="15">
        <f t="shared" si="63"/>
        <v>0</v>
      </c>
      <c r="H127" s="15">
        <v>0</v>
      </c>
      <c r="I127" s="16">
        <v>0</v>
      </c>
    </row>
    <row r="128" spans="1:9" ht="30" customHeight="1" x14ac:dyDescent="0.25">
      <c r="A128" s="10" t="s">
        <v>228</v>
      </c>
      <c r="B128" s="11"/>
      <c r="C128" s="11"/>
      <c r="D128" s="12">
        <f>SUM(D129:D134)</f>
        <v>78818217.530000001</v>
      </c>
      <c r="E128" s="12">
        <f t="shared" ref="E128:I128" si="64">SUM(E129:E134)</f>
        <v>9663117.5299999993</v>
      </c>
      <c r="F128" s="12">
        <f t="shared" si="64"/>
        <v>69155100</v>
      </c>
      <c r="G128" s="12">
        <f t="shared" si="64"/>
        <v>59373445.630000003</v>
      </c>
      <c r="H128" s="12">
        <f t="shared" si="64"/>
        <v>7142587.96</v>
      </c>
      <c r="I128" s="12">
        <f t="shared" si="64"/>
        <v>52230857.670000002</v>
      </c>
    </row>
    <row r="129" spans="1:9" ht="63" customHeight="1" x14ac:dyDescent="0.25">
      <c r="A129" s="13" t="s">
        <v>229</v>
      </c>
      <c r="B129" s="14" t="s">
        <v>45</v>
      </c>
      <c r="C129" s="14" t="s">
        <v>230</v>
      </c>
      <c r="D129" s="15">
        <f>SUM(E129:F129)</f>
        <v>71293917.530000001</v>
      </c>
      <c r="E129" s="15">
        <v>2138817.5299999998</v>
      </c>
      <c r="F129" s="15">
        <v>69155100</v>
      </c>
      <c r="G129" s="15">
        <f>SUM(H129:I129)</f>
        <v>53846245.030000001</v>
      </c>
      <c r="H129" s="15">
        <v>1615387.36</v>
      </c>
      <c r="I129" s="16">
        <v>52230857.670000002</v>
      </c>
    </row>
    <row r="130" spans="1:9" ht="25.5" customHeight="1" x14ac:dyDescent="0.25">
      <c r="A130" s="13" t="s">
        <v>231</v>
      </c>
      <c r="B130" s="14" t="s">
        <v>218</v>
      </c>
      <c r="C130" s="14" t="s">
        <v>232</v>
      </c>
      <c r="D130" s="15">
        <f t="shared" ref="D130:D134" si="65">SUM(E130:F130)</f>
        <v>2652500</v>
      </c>
      <c r="E130" s="15">
        <v>2652500</v>
      </c>
      <c r="F130" s="15">
        <v>0</v>
      </c>
      <c r="G130" s="15">
        <f t="shared" ref="G130:G134" si="66">SUM(H130:I130)</f>
        <v>2312262.6</v>
      </c>
      <c r="H130" s="15">
        <v>2312262.6</v>
      </c>
      <c r="I130" s="16">
        <v>0</v>
      </c>
    </row>
    <row r="131" spans="1:9" ht="30" customHeight="1" x14ac:dyDescent="0.25">
      <c r="A131" s="13" t="s">
        <v>233</v>
      </c>
      <c r="B131" s="14" t="s">
        <v>218</v>
      </c>
      <c r="C131" s="14" t="s">
        <v>234</v>
      </c>
      <c r="D131" s="15">
        <f t="shared" si="65"/>
        <v>1896600</v>
      </c>
      <c r="E131" s="15">
        <v>1896600</v>
      </c>
      <c r="F131" s="15">
        <v>0</v>
      </c>
      <c r="G131" s="15">
        <f t="shared" si="66"/>
        <v>1629500</v>
      </c>
      <c r="H131" s="15">
        <v>1629500</v>
      </c>
      <c r="I131" s="16">
        <v>0</v>
      </c>
    </row>
    <row r="132" spans="1:9" ht="91.5" customHeight="1" x14ac:dyDescent="0.25">
      <c r="A132" s="13" t="s">
        <v>235</v>
      </c>
      <c r="B132" s="14" t="s">
        <v>218</v>
      </c>
      <c r="C132" s="14" t="s">
        <v>236</v>
      </c>
      <c r="D132" s="15">
        <f t="shared" si="65"/>
        <v>2152200</v>
      </c>
      <c r="E132" s="15">
        <v>2152200</v>
      </c>
      <c r="F132" s="15">
        <v>0</v>
      </c>
      <c r="G132" s="15">
        <f t="shared" si="66"/>
        <v>1069810.5</v>
      </c>
      <c r="H132" s="15">
        <v>1069810.5</v>
      </c>
      <c r="I132" s="16">
        <v>0</v>
      </c>
    </row>
    <row r="133" spans="1:9" ht="39" customHeight="1" x14ac:dyDescent="0.25">
      <c r="A133" s="13" t="s">
        <v>237</v>
      </c>
      <c r="B133" s="14" t="s">
        <v>218</v>
      </c>
      <c r="C133" s="14" t="s">
        <v>238</v>
      </c>
      <c r="D133" s="15">
        <f t="shared" si="65"/>
        <v>770000</v>
      </c>
      <c r="E133" s="15">
        <v>770000</v>
      </c>
      <c r="F133" s="15">
        <v>0</v>
      </c>
      <c r="G133" s="15">
        <f t="shared" si="66"/>
        <v>511202.5</v>
      </c>
      <c r="H133" s="15">
        <v>511202.5</v>
      </c>
      <c r="I133" s="16">
        <v>0</v>
      </c>
    </row>
    <row r="134" spans="1:9" ht="77.25" customHeight="1" x14ac:dyDescent="0.25">
      <c r="A134" s="13" t="s">
        <v>239</v>
      </c>
      <c r="B134" s="14" t="s">
        <v>218</v>
      </c>
      <c r="C134" s="14" t="s">
        <v>240</v>
      </c>
      <c r="D134" s="15">
        <f t="shared" si="65"/>
        <v>53000</v>
      </c>
      <c r="E134" s="15">
        <v>53000</v>
      </c>
      <c r="F134" s="15">
        <v>0</v>
      </c>
      <c r="G134" s="15">
        <f t="shared" si="66"/>
        <v>4425</v>
      </c>
      <c r="H134" s="15">
        <v>4425</v>
      </c>
      <c r="I134" s="16">
        <v>0</v>
      </c>
    </row>
    <row r="135" spans="1:9" ht="30" customHeight="1" x14ac:dyDescent="0.25">
      <c r="A135" s="10" t="s">
        <v>241</v>
      </c>
      <c r="B135" s="11"/>
      <c r="C135" s="11"/>
      <c r="D135" s="12">
        <f>SUM(D136:D141)</f>
        <v>152966300</v>
      </c>
      <c r="E135" s="12">
        <f t="shared" ref="E135:I135" si="67">SUM(E136:E141)</f>
        <v>43264700</v>
      </c>
      <c r="F135" s="12">
        <f t="shared" si="67"/>
        <v>109701600</v>
      </c>
      <c r="G135" s="12">
        <f t="shared" si="67"/>
        <v>91648273.129999995</v>
      </c>
      <c r="H135" s="12">
        <f t="shared" si="67"/>
        <v>26554871.370000001</v>
      </c>
      <c r="I135" s="12">
        <f t="shared" si="67"/>
        <v>65093401.759999998</v>
      </c>
    </row>
    <row r="136" spans="1:9" ht="30" customHeight="1" x14ac:dyDescent="0.25">
      <c r="A136" s="13" t="s">
        <v>21</v>
      </c>
      <c r="B136" s="14" t="s">
        <v>218</v>
      </c>
      <c r="C136" s="14" t="s">
        <v>242</v>
      </c>
      <c r="D136" s="15">
        <f>SUM(E136:F136)</f>
        <v>18494035</v>
      </c>
      <c r="E136" s="15">
        <v>18494035</v>
      </c>
      <c r="F136" s="15">
        <v>0</v>
      </c>
      <c r="G136" s="15">
        <f>SUM(H136:I136)</f>
        <v>13683609</v>
      </c>
      <c r="H136" s="15">
        <v>13683609</v>
      </c>
      <c r="I136" s="16">
        <v>0</v>
      </c>
    </row>
    <row r="137" spans="1:9" ht="42.75" customHeight="1" x14ac:dyDescent="0.25">
      <c r="A137" s="13" t="s">
        <v>201</v>
      </c>
      <c r="B137" s="14" t="s">
        <v>218</v>
      </c>
      <c r="C137" s="14" t="s">
        <v>243</v>
      </c>
      <c r="D137" s="15">
        <f t="shared" ref="D137:D141" si="68">SUM(E137:F137)</f>
        <v>1226910</v>
      </c>
      <c r="E137" s="15">
        <v>1226910</v>
      </c>
      <c r="F137" s="15">
        <v>0</v>
      </c>
      <c r="G137" s="15">
        <f t="shared" ref="G137:G141" si="69">SUM(H137:I137)</f>
        <v>600000</v>
      </c>
      <c r="H137" s="15">
        <v>600000</v>
      </c>
      <c r="I137" s="16">
        <v>0</v>
      </c>
    </row>
    <row r="138" spans="1:9" ht="26.25" customHeight="1" x14ac:dyDescent="0.25">
      <c r="A138" s="13" t="s">
        <v>244</v>
      </c>
      <c r="B138" s="14" t="s">
        <v>218</v>
      </c>
      <c r="C138" s="14" t="s">
        <v>245</v>
      </c>
      <c r="D138" s="15">
        <f t="shared" si="68"/>
        <v>360000</v>
      </c>
      <c r="E138" s="15">
        <v>360000</v>
      </c>
      <c r="F138" s="15">
        <v>0</v>
      </c>
      <c r="G138" s="15">
        <f t="shared" si="69"/>
        <v>280000</v>
      </c>
      <c r="H138" s="15">
        <v>280000</v>
      </c>
      <c r="I138" s="16">
        <v>0</v>
      </c>
    </row>
    <row r="139" spans="1:9" ht="27.75" customHeight="1" x14ac:dyDescent="0.25">
      <c r="A139" s="13" t="s">
        <v>246</v>
      </c>
      <c r="B139" s="14" t="s">
        <v>218</v>
      </c>
      <c r="C139" s="14" t="s">
        <v>247</v>
      </c>
      <c r="D139" s="15">
        <f t="shared" si="68"/>
        <v>6290855</v>
      </c>
      <c r="E139" s="15">
        <v>6290855</v>
      </c>
      <c r="F139" s="15">
        <v>0</v>
      </c>
      <c r="G139" s="15">
        <f t="shared" si="69"/>
        <v>0</v>
      </c>
      <c r="H139" s="15">
        <v>0</v>
      </c>
      <c r="I139" s="16">
        <v>0</v>
      </c>
    </row>
    <row r="140" spans="1:9" ht="52.5" customHeight="1" x14ac:dyDescent="0.25">
      <c r="A140" s="13" t="s">
        <v>248</v>
      </c>
      <c r="B140" s="14" t="s">
        <v>218</v>
      </c>
      <c r="C140" s="14" t="s">
        <v>249</v>
      </c>
      <c r="D140" s="15">
        <f t="shared" si="68"/>
        <v>13500000</v>
      </c>
      <c r="E140" s="15">
        <v>13500000</v>
      </c>
      <c r="F140" s="15">
        <v>0</v>
      </c>
      <c r="G140" s="15">
        <f t="shared" si="69"/>
        <v>9978024.5999999996</v>
      </c>
      <c r="H140" s="15">
        <v>9978024.5999999996</v>
      </c>
      <c r="I140" s="16">
        <v>0</v>
      </c>
    </row>
    <row r="141" spans="1:9" ht="41.25" customHeight="1" x14ac:dyDescent="0.25">
      <c r="A141" s="13" t="s">
        <v>250</v>
      </c>
      <c r="B141" s="14" t="s">
        <v>218</v>
      </c>
      <c r="C141" s="14" t="s">
        <v>251</v>
      </c>
      <c r="D141" s="15">
        <f t="shared" si="68"/>
        <v>113094500</v>
      </c>
      <c r="E141" s="15">
        <v>3392900</v>
      </c>
      <c r="F141" s="15">
        <v>109701600</v>
      </c>
      <c r="G141" s="15">
        <f t="shared" si="69"/>
        <v>67106639.530000001</v>
      </c>
      <c r="H141" s="15">
        <v>2013237.77</v>
      </c>
      <c r="I141" s="16">
        <v>65093401.759999998</v>
      </c>
    </row>
    <row r="142" spans="1:9" x14ac:dyDescent="0.25">
      <c r="A142" s="7" t="s">
        <v>252</v>
      </c>
      <c r="B142" s="8"/>
      <c r="C142" s="8"/>
      <c r="D142" s="9">
        <f>SUM(D143)</f>
        <v>25644226.800000001</v>
      </c>
      <c r="E142" s="9">
        <f t="shared" ref="E142:I142" si="70">SUM(E143)</f>
        <v>769326.8</v>
      </c>
      <c r="F142" s="9">
        <f t="shared" si="70"/>
        <v>24874900</v>
      </c>
      <c r="G142" s="9">
        <f t="shared" si="70"/>
        <v>25644226.800000001</v>
      </c>
      <c r="H142" s="9">
        <f t="shared" si="70"/>
        <v>769326.8</v>
      </c>
      <c r="I142" s="9">
        <f t="shared" si="70"/>
        <v>24874900</v>
      </c>
    </row>
    <row r="143" spans="1:9" ht="39" customHeight="1" x14ac:dyDescent="0.25">
      <c r="A143" s="10" t="s">
        <v>253</v>
      </c>
      <c r="B143" s="11"/>
      <c r="C143" s="11"/>
      <c r="D143" s="12">
        <f>SUM(D144)</f>
        <v>25644226.800000001</v>
      </c>
      <c r="E143" s="12">
        <f t="shared" ref="E143:I143" si="71">SUM(E144)</f>
        <v>769326.8</v>
      </c>
      <c r="F143" s="12">
        <f t="shared" si="71"/>
        <v>24874900</v>
      </c>
      <c r="G143" s="12">
        <f t="shared" si="71"/>
        <v>25644226.800000001</v>
      </c>
      <c r="H143" s="12">
        <f t="shared" si="71"/>
        <v>769326.8</v>
      </c>
      <c r="I143" s="12">
        <f t="shared" si="71"/>
        <v>24874900</v>
      </c>
    </row>
    <row r="144" spans="1:9" ht="39" customHeight="1" x14ac:dyDescent="0.25">
      <c r="A144" s="13" t="s">
        <v>254</v>
      </c>
      <c r="B144" s="14" t="s">
        <v>173</v>
      </c>
      <c r="C144" s="14" t="s">
        <v>255</v>
      </c>
      <c r="D144" s="15">
        <f>SUM(E144:F144)</f>
        <v>25644226.800000001</v>
      </c>
      <c r="E144" s="15">
        <v>769326.8</v>
      </c>
      <c r="F144" s="15">
        <v>24874900</v>
      </c>
      <c r="G144" s="15">
        <f>SUM(H144:I144)</f>
        <v>25644226.800000001</v>
      </c>
      <c r="H144" s="15">
        <v>769326.8</v>
      </c>
      <c r="I144" s="16">
        <v>24874900</v>
      </c>
    </row>
    <row r="145" spans="1:9" ht="15" customHeight="1" x14ac:dyDescent="0.25">
      <c r="A145" s="7" t="s">
        <v>256</v>
      </c>
      <c r="B145" s="8"/>
      <c r="C145" s="8"/>
      <c r="D145" s="9">
        <f>SUM(D146)</f>
        <v>130005900</v>
      </c>
      <c r="E145" s="9">
        <f t="shared" ref="E145:I145" si="72">SUM(E146)</f>
        <v>3900200</v>
      </c>
      <c r="F145" s="9">
        <f t="shared" si="72"/>
        <v>126105700</v>
      </c>
      <c r="G145" s="9">
        <f t="shared" si="72"/>
        <v>40443628.550000004</v>
      </c>
      <c r="H145" s="9">
        <f t="shared" si="72"/>
        <v>1213307.99</v>
      </c>
      <c r="I145" s="9">
        <f t="shared" si="72"/>
        <v>39230320.560000002</v>
      </c>
    </row>
    <row r="146" spans="1:9" ht="30" customHeight="1" x14ac:dyDescent="0.25">
      <c r="A146" s="10" t="s">
        <v>257</v>
      </c>
      <c r="B146" s="11"/>
      <c r="C146" s="11"/>
      <c r="D146" s="12">
        <f>SUM(D147:D148)</f>
        <v>130005900</v>
      </c>
      <c r="E146" s="12">
        <f t="shared" ref="E146:I146" si="73">SUM(E147:E148)</f>
        <v>3900200</v>
      </c>
      <c r="F146" s="12">
        <f t="shared" si="73"/>
        <v>126105700</v>
      </c>
      <c r="G146" s="12">
        <f t="shared" si="73"/>
        <v>40443628.550000004</v>
      </c>
      <c r="H146" s="12">
        <f t="shared" si="73"/>
        <v>1213307.99</v>
      </c>
      <c r="I146" s="12">
        <f t="shared" si="73"/>
        <v>39230320.560000002</v>
      </c>
    </row>
    <row r="147" spans="1:9" ht="39" customHeight="1" x14ac:dyDescent="0.25">
      <c r="A147" s="13" t="s">
        <v>258</v>
      </c>
      <c r="B147" s="14" t="s">
        <v>137</v>
      </c>
      <c r="C147" s="14" t="s">
        <v>259</v>
      </c>
      <c r="D147" s="15">
        <f>SUM(E147:F147)</f>
        <v>36082500</v>
      </c>
      <c r="E147" s="15">
        <v>1082500</v>
      </c>
      <c r="F147" s="15">
        <v>35000000</v>
      </c>
      <c r="G147" s="15">
        <f>SUM(H147:I147)</f>
        <v>0</v>
      </c>
      <c r="H147" s="15">
        <v>0</v>
      </c>
      <c r="I147" s="16">
        <v>0</v>
      </c>
    </row>
    <row r="148" spans="1:9" ht="39" customHeight="1" x14ac:dyDescent="0.25">
      <c r="A148" s="13" t="s">
        <v>260</v>
      </c>
      <c r="B148" s="14" t="s">
        <v>137</v>
      </c>
      <c r="C148" s="14" t="s">
        <v>261</v>
      </c>
      <c r="D148" s="15">
        <f>SUM(E148:F148)</f>
        <v>93923400</v>
      </c>
      <c r="E148" s="15">
        <v>2817700</v>
      </c>
      <c r="F148" s="15">
        <v>91105700</v>
      </c>
      <c r="G148" s="15">
        <f>SUM(H148:I148)</f>
        <v>40443628.550000004</v>
      </c>
      <c r="H148" s="15">
        <v>1213307.99</v>
      </c>
      <c r="I148" s="16">
        <v>39230320.560000002</v>
      </c>
    </row>
    <row r="149" spans="1:9" ht="30" x14ac:dyDescent="0.25">
      <c r="A149" s="7" t="s">
        <v>262</v>
      </c>
      <c r="B149" s="8"/>
      <c r="C149" s="8"/>
      <c r="D149" s="9">
        <f>D150+D152+D155+D157</f>
        <v>42689459.439999998</v>
      </c>
      <c r="E149" s="9">
        <f t="shared" ref="E149:I149" si="74">E150+E152+E155+E157</f>
        <v>42689459.439999998</v>
      </c>
      <c r="F149" s="9">
        <f t="shared" si="74"/>
        <v>0</v>
      </c>
      <c r="G149" s="9">
        <f t="shared" si="74"/>
        <v>42689459.439999998</v>
      </c>
      <c r="H149" s="9">
        <f t="shared" si="74"/>
        <v>42689459.439999998</v>
      </c>
      <c r="I149" s="9">
        <f t="shared" si="74"/>
        <v>0</v>
      </c>
    </row>
    <row r="150" spans="1:9" ht="30" customHeight="1" x14ac:dyDescent="0.25">
      <c r="A150" s="10" t="s">
        <v>263</v>
      </c>
      <c r="B150" s="11"/>
      <c r="C150" s="11"/>
      <c r="D150" s="12">
        <f>SUM(D151)</f>
        <v>32822695.690000001</v>
      </c>
      <c r="E150" s="12">
        <f t="shared" ref="E150:I150" si="75">SUM(E151)</f>
        <v>32822695.690000001</v>
      </c>
      <c r="F150" s="12">
        <f t="shared" si="75"/>
        <v>0</v>
      </c>
      <c r="G150" s="12">
        <f t="shared" si="75"/>
        <v>32822695.690000001</v>
      </c>
      <c r="H150" s="12">
        <f t="shared" si="75"/>
        <v>32822695.690000001</v>
      </c>
      <c r="I150" s="12">
        <f t="shared" si="75"/>
        <v>0</v>
      </c>
    </row>
    <row r="151" spans="1:9" ht="26.25" customHeight="1" x14ac:dyDescent="0.25">
      <c r="A151" s="13" t="s">
        <v>264</v>
      </c>
      <c r="B151" s="14" t="s">
        <v>265</v>
      </c>
      <c r="C151" s="14" t="s">
        <v>266</v>
      </c>
      <c r="D151" s="15">
        <f>SUM(E151:F151)</f>
        <v>32822695.690000001</v>
      </c>
      <c r="E151" s="15">
        <v>32822695.690000001</v>
      </c>
      <c r="F151" s="15">
        <v>0</v>
      </c>
      <c r="G151" s="15">
        <f>SUM(H151:I151)</f>
        <v>32822695.690000001</v>
      </c>
      <c r="H151" s="15">
        <v>32822695.690000001</v>
      </c>
      <c r="I151" s="16">
        <v>0</v>
      </c>
    </row>
    <row r="152" spans="1:9" ht="25.5" x14ac:dyDescent="0.25">
      <c r="A152" s="10" t="s">
        <v>267</v>
      </c>
      <c r="B152" s="11"/>
      <c r="C152" s="11"/>
      <c r="D152" s="12">
        <f>SUM(D153:D154)</f>
        <v>1550000</v>
      </c>
      <c r="E152" s="12">
        <f t="shared" ref="E152:I152" si="76">SUM(E153:E154)</f>
        <v>1550000</v>
      </c>
      <c r="F152" s="12">
        <f t="shared" si="76"/>
        <v>0</v>
      </c>
      <c r="G152" s="12">
        <f t="shared" si="76"/>
        <v>1550000</v>
      </c>
      <c r="H152" s="12">
        <f t="shared" si="76"/>
        <v>1550000</v>
      </c>
      <c r="I152" s="12">
        <f t="shared" si="76"/>
        <v>0</v>
      </c>
    </row>
    <row r="153" spans="1:9" ht="39.75" customHeight="1" x14ac:dyDescent="0.25">
      <c r="A153" s="13" t="s">
        <v>268</v>
      </c>
      <c r="B153" s="14" t="s">
        <v>265</v>
      </c>
      <c r="C153" s="14" t="s">
        <v>269</v>
      </c>
      <c r="D153" s="15">
        <f>SUM(E153:F153)</f>
        <v>1400000</v>
      </c>
      <c r="E153" s="15">
        <v>1400000</v>
      </c>
      <c r="F153" s="15">
        <v>0</v>
      </c>
      <c r="G153" s="15">
        <f>SUM(H153:I153)</f>
        <v>1400000</v>
      </c>
      <c r="H153" s="15">
        <v>1400000</v>
      </c>
      <c r="I153" s="16">
        <v>0</v>
      </c>
    </row>
    <row r="154" spans="1:9" ht="36.75" customHeight="1" x14ac:dyDescent="0.25">
      <c r="A154" s="13" t="s">
        <v>270</v>
      </c>
      <c r="B154" s="14" t="s">
        <v>265</v>
      </c>
      <c r="C154" s="14" t="s">
        <v>271</v>
      </c>
      <c r="D154" s="15">
        <f>SUM(E154:F154)</f>
        <v>150000</v>
      </c>
      <c r="E154" s="15">
        <v>150000</v>
      </c>
      <c r="F154" s="15">
        <v>0</v>
      </c>
      <c r="G154" s="15">
        <f>SUM(H154:I154)</f>
        <v>150000</v>
      </c>
      <c r="H154" s="15">
        <v>150000</v>
      </c>
      <c r="I154" s="16">
        <v>0</v>
      </c>
    </row>
    <row r="155" spans="1:9" ht="24.75" customHeight="1" x14ac:dyDescent="0.25">
      <c r="A155" s="10" t="s">
        <v>272</v>
      </c>
      <c r="B155" s="11"/>
      <c r="C155" s="11"/>
      <c r="D155" s="12">
        <f>SUM(D156)</f>
        <v>4460763.75</v>
      </c>
      <c r="E155" s="12">
        <f t="shared" ref="E155:I155" si="77">SUM(E156)</f>
        <v>4460763.75</v>
      </c>
      <c r="F155" s="12">
        <f t="shared" si="77"/>
        <v>0</v>
      </c>
      <c r="G155" s="12">
        <f t="shared" si="77"/>
        <v>4460763.75</v>
      </c>
      <c r="H155" s="12">
        <f t="shared" si="77"/>
        <v>4460763.75</v>
      </c>
      <c r="I155" s="12">
        <f t="shared" si="77"/>
        <v>0</v>
      </c>
    </row>
    <row r="156" spans="1:9" ht="26.25" customHeight="1" x14ac:dyDescent="0.25">
      <c r="A156" s="13" t="s">
        <v>273</v>
      </c>
      <c r="B156" s="14" t="s">
        <v>265</v>
      </c>
      <c r="C156" s="14" t="s">
        <v>274</v>
      </c>
      <c r="D156" s="15">
        <f>SUM(E156:F156)</f>
        <v>4460763.75</v>
      </c>
      <c r="E156" s="15">
        <v>4460763.75</v>
      </c>
      <c r="F156" s="15">
        <v>0</v>
      </c>
      <c r="G156" s="15">
        <f>SUM(H156:I156)</f>
        <v>4460763.75</v>
      </c>
      <c r="H156" s="15">
        <v>4460763.75</v>
      </c>
      <c r="I156" s="16">
        <v>0</v>
      </c>
    </row>
    <row r="157" spans="1:9" ht="27" customHeight="1" x14ac:dyDescent="0.25">
      <c r="A157" s="10" t="s">
        <v>275</v>
      </c>
      <c r="B157" s="11"/>
      <c r="C157" s="11"/>
      <c r="D157" s="12">
        <f>SUM(D158)</f>
        <v>3856000</v>
      </c>
      <c r="E157" s="12">
        <f t="shared" ref="E157:I157" si="78">SUM(E158)</f>
        <v>3856000</v>
      </c>
      <c r="F157" s="12">
        <f t="shared" si="78"/>
        <v>0</v>
      </c>
      <c r="G157" s="12">
        <f t="shared" si="78"/>
        <v>3856000</v>
      </c>
      <c r="H157" s="12">
        <f t="shared" si="78"/>
        <v>3856000</v>
      </c>
      <c r="I157" s="12">
        <f t="shared" si="78"/>
        <v>0</v>
      </c>
    </row>
    <row r="158" spans="1:9" ht="39" customHeight="1" x14ac:dyDescent="0.25">
      <c r="A158" s="13" t="s">
        <v>276</v>
      </c>
      <c r="B158" s="14" t="s">
        <v>265</v>
      </c>
      <c r="C158" s="14" t="s">
        <v>277</v>
      </c>
      <c r="D158" s="15">
        <f>SUM(E158:F158)</f>
        <v>3856000</v>
      </c>
      <c r="E158" s="15">
        <v>3856000</v>
      </c>
      <c r="F158" s="15">
        <v>0</v>
      </c>
      <c r="G158" s="15">
        <f>SUM(H158:I158)</f>
        <v>3856000</v>
      </c>
      <c r="H158" s="15">
        <v>3856000</v>
      </c>
      <c r="I158" s="16">
        <v>0</v>
      </c>
    </row>
    <row r="159" spans="1:9" x14ac:dyDescent="0.25">
      <c r="A159" s="7" t="s">
        <v>278</v>
      </c>
      <c r="B159" s="8"/>
      <c r="C159" s="8"/>
      <c r="D159" s="9">
        <f>D160+D164</f>
        <v>96421697.109999999</v>
      </c>
      <c r="E159" s="9">
        <f t="shared" ref="E159:I159" si="79">E160+E164</f>
        <v>22609077.91</v>
      </c>
      <c r="F159" s="9">
        <f t="shared" si="79"/>
        <v>73812619.200000003</v>
      </c>
      <c r="G159" s="9">
        <f t="shared" si="79"/>
        <v>75353074.859999999</v>
      </c>
      <c r="H159" s="9">
        <f t="shared" si="79"/>
        <v>2922155.5</v>
      </c>
      <c r="I159" s="9">
        <f t="shared" si="79"/>
        <v>72430919.359999999</v>
      </c>
    </row>
    <row r="160" spans="1:9" ht="15" customHeight="1" x14ac:dyDescent="0.25">
      <c r="A160" s="10" t="s">
        <v>279</v>
      </c>
      <c r="B160" s="11"/>
      <c r="C160" s="11"/>
      <c r="D160" s="12">
        <f>SUM(D161:D163)</f>
        <v>24463697.109999999</v>
      </c>
      <c r="E160" s="12">
        <f t="shared" ref="E160:I160" si="80">SUM(E161:E163)</f>
        <v>21374977.91</v>
      </c>
      <c r="F160" s="12">
        <f t="shared" si="80"/>
        <v>3088719.1999999997</v>
      </c>
      <c r="G160" s="12">
        <f t="shared" si="80"/>
        <v>3807376.52</v>
      </c>
      <c r="H160" s="12">
        <f t="shared" si="80"/>
        <v>1688056.52</v>
      </c>
      <c r="I160" s="12">
        <f t="shared" si="80"/>
        <v>2119320</v>
      </c>
    </row>
    <row r="161" spans="1:9" ht="50.25" customHeight="1" x14ac:dyDescent="0.25">
      <c r="A161" s="13" t="s">
        <v>280</v>
      </c>
      <c r="B161" s="14" t="s">
        <v>281</v>
      </c>
      <c r="C161" s="14" t="s">
        <v>282</v>
      </c>
      <c r="D161" s="15">
        <f>SUM(E161:F161)</f>
        <v>18198100</v>
      </c>
      <c r="E161" s="15">
        <v>18198100</v>
      </c>
      <c r="F161" s="15">
        <v>0</v>
      </c>
      <c r="G161" s="15">
        <f>SUM(H161:I161)</f>
        <v>0</v>
      </c>
      <c r="H161" s="15">
        <v>0</v>
      </c>
      <c r="I161" s="16">
        <v>0</v>
      </c>
    </row>
    <row r="162" spans="1:9" ht="76.5" customHeight="1" x14ac:dyDescent="0.25">
      <c r="A162" s="13" t="s">
        <v>283</v>
      </c>
      <c r="B162" s="14" t="s">
        <v>281</v>
      </c>
      <c r="C162" s="14" t="s">
        <v>284</v>
      </c>
      <c r="D162" s="15">
        <f t="shared" ref="D162:D163" si="81">SUM(E162:F162)</f>
        <v>1674754</v>
      </c>
      <c r="E162" s="15">
        <v>1674754</v>
      </c>
      <c r="F162" s="15">
        <v>0</v>
      </c>
      <c r="G162" s="15">
        <f t="shared" ref="G162:G163" si="82">SUM(H162:I162)</f>
        <v>657376.52</v>
      </c>
      <c r="H162" s="15">
        <v>657376.52</v>
      </c>
      <c r="I162" s="16">
        <v>0</v>
      </c>
    </row>
    <row r="163" spans="1:9" ht="36.75" customHeight="1" x14ac:dyDescent="0.25">
      <c r="A163" s="13" t="s">
        <v>285</v>
      </c>
      <c r="B163" s="14" t="s">
        <v>281</v>
      </c>
      <c r="C163" s="14" t="s">
        <v>286</v>
      </c>
      <c r="D163" s="15">
        <f t="shared" si="81"/>
        <v>4590843.1099999994</v>
      </c>
      <c r="E163" s="43">
        <v>1502123.91</v>
      </c>
      <c r="F163" s="43">
        <v>3088719.1999999997</v>
      </c>
      <c r="G163" s="15">
        <f t="shared" si="82"/>
        <v>3150000</v>
      </c>
      <c r="H163" s="15">
        <v>1030680</v>
      </c>
      <c r="I163" s="16">
        <v>2119320</v>
      </c>
    </row>
    <row r="164" spans="1:9" ht="15" customHeight="1" x14ac:dyDescent="0.25">
      <c r="A164" s="10" t="s">
        <v>287</v>
      </c>
      <c r="B164" s="11"/>
      <c r="C164" s="11"/>
      <c r="D164" s="12">
        <f>SUM(D165:D167)</f>
        <v>71958000</v>
      </c>
      <c r="E164" s="12">
        <f t="shared" ref="E164:I164" si="83">SUM(E165:E167)</f>
        <v>1234100</v>
      </c>
      <c r="F164" s="12">
        <f t="shared" si="83"/>
        <v>70723900</v>
      </c>
      <c r="G164" s="12">
        <f t="shared" si="83"/>
        <v>71545698.340000004</v>
      </c>
      <c r="H164" s="12">
        <f t="shared" si="83"/>
        <v>1234098.98</v>
      </c>
      <c r="I164" s="12">
        <f t="shared" si="83"/>
        <v>70311599.359999999</v>
      </c>
    </row>
    <row r="165" spans="1:9" ht="15" customHeight="1" x14ac:dyDescent="0.25">
      <c r="A165" s="13" t="s">
        <v>288</v>
      </c>
      <c r="B165" s="14" t="s">
        <v>36</v>
      </c>
      <c r="C165" s="14" t="s">
        <v>289</v>
      </c>
      <c r="D165" s="15">
        <f>SUM(E165:F165)</f>
        <v>1234100</v>
      </c>
      <c r="E165" s="15">
        <v>1234100</v>
      </c>
      <c r="F165" s="15">
        <v>0</v>
      </c>
      <c r="G165" s="15">
        <f>SUM(H165:I165)</f>
        <v>1234098.98</v>
      </c>
      <c r="H165" s="15">
        <v>1234098.98</v>
      </c>
      <c r="I165" s="16">
        <v>0</v>
      </c>
    </row>
    <row r="166" spans="1:9" ht="15" customHeight="1" x14ac:dyDescent="0.25">
      <c r="A166" s="13" t="s">
        <v>288</v>
      </c>
      <c r="B166" s="14" t="s">
        <v>36</v>
      </c>
      <c r="C166" s="14" t="s">
        <v>290</v>
      </c>
      <c r="D166" s="15">
        <f t="shared" ref="D166:D167" si="84">SUM(E166:F166)</f>
        <v>9898700</v>
      </c>
      <c r="E166" s="15">
        <v>0</v>
      </c>
      <c r="F166" s="15">
        <v>9898700</v>
      </c>
      <c r="G166" s="15">
        <f t="shared" ref="G166:G167" si="85">SUM(H166:I166)</f>
        <v>9486399.3599999994</v>
      </c>
      <c r="H166" s="15">
        <v>0</v>
      </c>
      <c r="I166" s="16">
        <v>9486399.3599999994</v>
      </c>
    </row>
    <row r="167" spans="1:9" ht="52.5" customHeight="1" x14ac:dyDescent="0.25">
      <c r="A167" s="13" t="s">
        <v>291</v>
      </c>
      <c r="B167" s="14" t="s">
        <v>36</v>
      </c>
      <c r="C167" s="14" t="s">
        <v>292</v>
      </c>
      <c r="D167" s="15">
        <f t="shared" si="84"/>
        <v>60825200</v>
      </c>
      <c r="E167" s="15">
        <v>0</v>
      </c>
      <c r="F167" s="15">
        <v>60825200</v>
      </c>
      <c r="G167" s="15">
        <f t="shared" si="85"/>
        <v>60825200</v>
      </c>
      <c r="H167" s="15">
        <v>0</v>
      </c>
      <c r="I167" s="16">
        <v>60825200</v>
      </c>
    </row>
    <row r="168" spans="1:9" x14ac:dyDescent="0.25">
      <c r="A168" s="17"/>
      <c r="B168" s="18"/>
      <c r="C168" s="18"/>
      <c r="D168" s="18"/>
      <c r="E168" s="18"/>
      <c r="F168" s="18"/>
      <c r="G168" s="18"/>
      <c r="H168" s="18"/>
      <c r="I168" s="19"/>
    </row>
    <row r="169" spans="1:9" x14ac:dyDescent="0.25">
      <c r="A169" s="20" t="s">
        <v>293</v>
      </c>
      <c r="B169" s="21"/>
      <c r="C169" s="21"/>
      <c r="D169" s="22">
        <f>D8+D16+D19+D38+D49+D75+D86+D98+D142+D145+D149+D159</f>
        <v>12795253143.690002</v>
      </c>
      <c r="E169" s="22">
        <f t="shared" ref="E169:I169" si="86">E8+E16+E19+E38+E49+E75+E86+E98+E142+E145+E149+E159</f>
        <v>6985170524.4899988</v>
      </c>
      <c r="F169" s="22">
        <f t="shared" si="86"/>
        <v>5810082619.1999998</v>
      </c>
      <c r="G169" s="22">
        <f t="shared" si="86"/>
        <v>9520532941.7699986</v>
      </c>
      <c r="H169" s="22">
        <f t="shared" si="86"/>
        <v>5430329308.29</v>
      </c>
      <c r="I169" s="22">
        <f t="shared" si="86"/>
        <v>4090203633.4800005</v>
      </c>
    </row>
    <row r="170" spans="1:9" x14ac:dyDescent="0.25">
      <c r="A170" s="23"/>
      <c r="B170" s="23"/>
      <c r="C170" s="23"/>
      <c r="D170" s="23"/>
      <c r="E170" s="23"/>
      <c r="F170" s="23"/>
      <c r="G170" s="23"/>
      <c r="H170" s="23"/>
      <c r="I170" s="23"/>
    </row>
  </sheetData>
  <autoFilter ref="A7:I169"/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39370078740157483" header="0.31496062992125984" footer="0.31496062992125984"/>
  <pageSetup paperSize="9" scale="84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0.09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F5224DD9-623A-474C-8481-C829A02F39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2024-10-01T09:41:49Z</cp:lastPrinted>
  <dcterms:created xsi:type="dcterms:W3CDTF">2024-10-01T09:01:25Z</dcterms:created>
  <dcterms:modified xsi:type="dcterms:W3CDTF">2024-10-01T12:12:58Z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НП(2).xlsx</vt:lpwstr>
  </property>
  <property fmtid="{D5CDD505-2E9C-101B-9397-08002B2CF9AE}" pid="4" name="Версия клиента">
    <vt:lpwstr>24.1.103.920 (.NET Core 6)</vt:lpwstr>
  </property>
  <property fmtid="{D5CDD505-2E9C-101B-9397-08002B2CF9AE}" pid="5" name="Версия базы">
    <vt:lpwstr>24.1.5201.101846507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