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14055" windowHeight="9150"/>
  </bookViews>
  <sheets>
    <sheet name="Документ" sheetId="2" r:id="rId1"/>
  </sheets>
  <definedNames>
    <definedName name="_xlnm._FilterDatabase" localSheetId="0" hidden="1">Документ!$A$7:$I$169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I86" i="2" l="1"/>
  <c r="H86" i="2"/>
  <c r="F118" i="2"/>
  <c r="E118" i="2"/>
  <c r="E86" i="2"/>
  <c r="F86" i="2"/>
  <c r="E166" i="2" l="1"/>
  <c r="F166" i="2"/>
  <c r="H166" i="2"/>
  <c r="I166" i="2"/>
  <c r="G168" i="2"/>
  <c r="G169" i="2"/>
  <c r="G167" i="2"/>
  <c r="D168" i="2"/>
  <c r="D169" i="2"/>
  <c r="D167" i="2"/>
  <c r="E162" i="2"/>
  <c r="E161" i="2" s="1"/>
  <c r="F162" i="2"/>
  <c r="F161" i="2" s="1"/>
  <c r="H162" i="2"/>
  <c r="I162" i="2"/>
  <c r="I161" i="2" s="1"/>
  <c r="G164" i="2"/>
  <c r="G165" i="2"/>
  <c r="G163" i="2"/>
  <c r="D164" i="2"/>
  <c r="D165" i="2"/>
  <c r="D162" i="2" s="1"/>
  <c r="D163" i="2"/>
  <c r="E159" i="2"/>
  <c r="F159" i="2"/>
  <c r="H159" i="2"/>
  <c r="I159" i="2"/>
  <c r="G160" i="2"/>
  <c r="D160" i="2"/>
  <c r="D159" i="2" s="1"/>
  <c r="E157" i="2"/>
  <c r="F157" i="2"/>
  <c r="H157" i="2"/>
  <c r="I157" i="2"/>
  <c r="G158" i="2"/>
  <c r="D158" i="2"/>
  <c r="D157" i="2" s="1"/>
  <c r="E154" i="2"/>
  <c r="F154" i="2"/>
  <c r="H154" i="2"/>
  <c r="I154" i="2"/>
  <c r="G156" i="2"/>
  <c r="G155" i="2"/>
  <c r="D156" i="2"/>
  <c r="D155" i="2"/>
  <c r="E152" i="2"/>
  <c r="E151" i="2" s="1"/>
  <c r="F152" i="2"/>
  <c r="F151" i="2" s="1"/>
  <c r="H152" i="2"/>
  <c r="I152" i="2"/>
  <c r="G153" i="2"/>
  <c r="D153" i="2"/>
  <c r="D152" i="2" s="1"/>
  <c r="E148" i="2"/>
  <c r="E147" i="2" s="1"/>
  <c r="F148" i="2"/>
  <c r="F147" i="2" s="1"/>
  <c r="H148" i="2"/>
  <c r="I148" i="2"/>
  <c r="G150" i="2"/>
  <c r="G149" i="2"/>
  <c r="D150" i="2"/>
  <c r="D149" i="2"/>
  <c r="E145" i="2"/>
  <c r="F145" i="2"/>
  <c r="H145" i="2"/>
  <c r="I145" i="2"/>
  <c r="G146" i="2"/>
  <c r="G145" i="2" s="1"/>
  <c r="D146" i="2"/>
  <c r="D145" i="2" s="1"/>
  <c r="D144" i="2" s="1"/>
  <c r="E137" i="2"/>
  <c r="F137" i="2"/>
  <c r="H137" i="2"/>
  <c r="I137" i="2"/>
  <c r="G139" i="2"/>
  <c r="G140" i="2"/>
  <c r="G141" i="2"/>
  <c r="G142" i="2"/>
  <c r="G143" i="2"/>
  <c r="G138" i="2"/>
  <c r="D139" i="2"/>
  <c r="D140" i="2"/>
  <c r="D141" i="2"/>
  <c r="D142" i="2"/>
  <c r="D143" i="2"/>
  <c r="D138" i="2"/>
  <c r="E130" i="2"/>
  <c r="F130" i="2"/>
  <c r="H130" i="2"/>
  <c r="I130" i="2"/>
  <c r="G132" i="2"/>
  <c r="G133" i="2"/>
  <c r="G134" i="2"/>
  <c r="G135" i="2"/>
  <c r="G136" i="2"/>
  <c r="G131" i="2"/>
  <c r="D132" i="2"/>
  <c r="D133" i="2"/>
  <c r="D134" i="2"/>
  <c r="D135" i="2"/>
  <c r="D136" i="2"/>
  <c r="D131" i="2"/>
  <c r="E124" i="2"/>
  <c r="F124" i="2"/>
  <c r="H124" i="2"/>
  <c r="I124" i="2"/>
  <c r="G126" i="2"/>
  <c r="G127" i="2"/>
  <c r="G128" i="2"/>
  <c r="G129" i="2"/>
  <c r="G125" i="2"/>
  <c r="D126" i="2"/>
  <c r="D127" i="2"/>
  <c r="D128" i="2"/>
  <c r="D129" i="2"/>
  <c r="D125" i="2"/>
  <c r="E120" i="2"/>
  <c r="F120" i="2"/>
  <c r="H120" i="2"/>
  <c r="I120" i="2"/>
  <c r="G122" i="2"/>
  <c r="G123" i="2"/>
  <c r="G121" i="2"/>
  <c r="D122" i="2"/>
  <c r="D123" i="2"/>
  <c r="D121" i="2"/>
  <c r="E112" i="2"/>
  <c r="F112" i="2"/>
  <c r="H112" i="2"/>
  <c r="I112" i="2"/>
  <c r="G114" i="2"/>
  <c r="G115" i="2"/>
  <c r="G116" i="2"/>
  <c r="G117" i="2"/>
  <c r="G118" i="2"/>
  <c r="G119" i="2"/>
  <c r="G113" i="2"/>
  <c r="D114" i="2"/>
  <c r="D115" i="2"/>
  <c r="D116" i="2"/>
  <c r="D117" i="2"/>
  <c r="D118" i="2"/>
  <c r="D119" i="2"/>
  <c r="D113" i="2"/>
  <c r="E100" i="2"/>
  <c r="F100" i="2"/>
  <c r="H100" i="2"/>
  <c r="I100" i="2"/>
  <c r="G102" i="2"/>
  <c r="G103" i="2"/>
  <c r="G104" i="2"/>
  <c r="G105" i="2"/>
  <c r="G106" i="2"/>
  <c r="G107" i="2"/>
  <c r="G108" i="2"/>
  <c r="G109" i="2"/>
  <c r="G110" i="2"/>
  <c r="G111" i="2"/>
  <c r="G101" i="2"/>
  <c r="D102" i="2"/>
  <c r="D103" i="2"/>
  <c r="D104" i="2"/>
  <c r="D105" i="2"/>
  <c r="D106" i="2"/>
  <c r="D107" i="2"/>
  <c r="D108" i="2"/>
  <c r="D109" i="2"/>
  <c r="D110" i="2"/>
  <c r="D111" i="2"/>
  <c r="D101" i="2"/>
  <c r="E93" i="2"/>
  <c r="F93" i="2"/>
  <c r="H93" i="2"/>
  <c r="I93" i="2"/>
  <c r="G95" i="2"/>
  <c r="G96" i="2"/>
  <c r="G97" i="2"/>
  <c r="G98" i="2"/>
  <c r="G94" i="2"/>
  <c r="D95" i="2"/>
  <c r="D96" i="2"/>
  <c r="D97" i="2"/>
  <c r="D98" i="2"/>
  <c r="D94" i="2"/>
  <c r="E90" i="2"/>
  <c r="F90" i="2"/>
  <c r="H90" i="2"/>
  <c r="I90" i="2"/>
  <c r="G92" i="2"/>
  <c r="G91" i="2"/>
  <c r="D92" i="2"/>
  <c r="D91" i="2"/>
  <c r="E88" i="2"/>
  <c r="E87" i="2" s="1"/>
  <c r="F88" i="2"/>
  <c r="F87" i="2" s="1"/>
  <c r="H88" i="2"/>
  <c r="I88" i="2"/>
  <c r="G89" i="2"/>
  <c r="D89" i="2"/>
  <c r="D88" i="2" s="1"/>
  <c r="E83" i="2"/>
  <c r="F83" i="2"/>
  <c r="H83" i="2"/>
  <c r="I83" i="2"/>
  <c r="G85" i="2"/>
  <c r="G86" i="2"/>
  <c r="G84" i="2"/>
  <c r="D85" i="2"/>
  <c r="D86" i="2"/>
  <c r="D84" i="2"/>
  <c r="E77" i="2"/>
  <c r="F77" i="2"/>
  <c r="H77" i="2"/>
  <c r="I77" i="2"/>
  <c r="G79" i="2"/>
  <c r="G80" i="2"/>
  <c r="G81" i="2"/>
  <c r="G82" i="2"/>
  <c r="G78" i="2"/>
  <c r="D79" i="2"/>
  <c r="D80" i="2"/>
  <c r="D81" i="2"/>
  <c r="D82" i="2"/>
  <c r="D78" i="2"/>
  <c r="E72" i="2"/>
  <c r="F72" i="2"/>
  <c r="H72" i="2"/>
  <c r="I72" i="2"/>
  <c r="G74" i="2"/>
  <c r="G75" i="2"/>
  <c r="G73" i="2"/>
  <c r="D74" i="2"/>
  <c r="D75" i="2"/>
  <c r="D73" i="2"/>
  <c r="E69" i="2"/>
  <c r="F69" i="2"/>
  <c r="H69" i="2"/>
  <c r="I69" i="2"/>
  <c r="G71" i="2"/>
  <c r="G70" i="2"/>
  <c r="D71" i="2"/>
  <c r="D70" i="2"/>
  <c r="E62" i="2"/>
  <c r="F62" i="2"/>
  <c r="H62" i="2"/>
  <c r="I62" i="2"/>
  <c r="G64" i="2"/>
  <c r="G65" i="2"/>
  <c r="G66" i="2"/>
  <c r="G67" i="2"/>
  <c r="G68" i="2"/>
  <c r="G63" i="2"/>
  <c r="D64" i="2"/>
  <c r="D65" i="2"/>
  <c r="D66" i="2"/>
  <c r="D67" i="2"/>
  <c r="D68" i="2"/>
  <c r="D63" i="2"/>
  <c r="E57" i="2"/>
  <c r="F57" i="2"/>
  <c r="H57" i="2"/>
  <c r="I57" i="2"/>
  <c r="G59" i="2"/>
  <c r="G60" i="2"/>
  <c r="G61" i="2"/>
  <c r="G58" i="2"/>
  <c r="D59" i="2"/>
  <c r="D60" i="2"/>
  <c r="D61" i="2"/>
  <c r="D58" i="2"/>
  <c r="E54" i="2"/>
  <c r="F54" i="2"/>
  <c r="H54" i="2"/>
  <c r="I54" i="2"/>
  <c r="G56" i="2"/>
  <c r="G55" i="2"/>
  <c r="D56" i="2"/>
  <c r="D55" i="2"/>
  <c r="E51" i="2"/>
  <c r="F51" i="2"/>
  <c r="H51" i="2"/>
  <c r="I51" i="2"/>
  <c r="G53" i="2"/>
  <c r="G52" i="2"/>
  <c r="D53" i="2"/>
  <c r="D52" i="2"/>
  <c r="E47" i="2"/>
  <c r="F47" i="2"/>
  <c r="H47" i="2"/>
  <c r="I47" i="2"/>
  <c r="G49" i="2"/>
  <c r="G48" i="2"/>
  <c r="D49" i="2"/>
  <c r="D48" i="2"/>
  <c r="E44" i="2"/>
  <c r="F44" i="2"/>
  <c r="H44" i="2"/>
  <c r="I44" i="2"/>
  <c r="G46" i="2"/>
  <c r="G45" i="2"/>
  <c r="D46" i="2"/>
  <c r="D45" i="2"/>
  <c r="E40" i="2"/>
  <c r="F40" i="2"/>
  <c r="H40" i="2"/>
  <c r="I40" i="2"/>
  <c r="G42" i="2"/>
  <c r="G43" i="2"/>
  <c r="G41" i="2"/>
  <c r="D42" i="2"/>
  <c r="D43" i="2"/>
  <c r="D41" i="2"/>
  <c r="E36" i="2"/>
  <c r="F36" i="2"/>
  <c r="H36" i="2"/>
  <c r="I36" i="2"/>
  <c r="G38" i="2"/>
  <c r="G37" i="2"/>
  <c r="D38" i="2"/>
  <c r="D37" i="2"/>
  <c r="E33" i="2"/>
  <c r="F33" i="2"/>
  <c r="H33" i="2"/>
  <c r="I33" i="2"/>
  <c r="G35" i="2"/>
  <c r="G34" i="2"/>
  <c r="D35" i="2"/>
  <c r="D34" i="2"/>
  <c r="E27" i="2"/>
  <c r="F27" i="2"/>
  <c r="H27" i="2"/>
  <c r="I27" i="2"/>
  <c r="G29" i="2"/>
  <c r="G30" i="2"/>
  <c r="G31" i="2"/>
  <c r="G32" i="2"/>
  <c r="G28" i="2"/>
  <c r="D29" i="2"/>
  <c r="D30" i="2"/>
  <c r="D31" i="2"/>
  <c r="D32" i="2"/>
  <c r="D28" i="2"/>
  <c r="E23" i="2"/>
  <c r="F23" i="2"/>
  <c r="H23" i="2"/>
  <c r="I23" i="2"/>
  <c r="G25" i="2"/>
  <c r="G26" i="2"/>
  <c r="G24" i="2"/>
  <c r="D25" i="2"/>
  <c r="D26" i="2"/>
  <c r="D24" i="2"/>
  <c r="E21" i="2"/>
  <c r="F21" i="2"/>
  <c r="F20" i="2" s="1"/>
  <c r="H21" i="2"/>
  <c r="I21" i="2"/>
  <c r="G22" i="2"/>
  <c r="D22" i="2"/>
  <c r="D21" i="2" s="1"/>
  <c r="E18" i="2"/>
  <c r="E17" i="2" s="1"/>
  <c r="F18" i="2"/>
  <c r="F17" i="2" s="1"/>
  <c r="H18" i="2"/>
  <c r="I18" i="2"/>
  <c r="G19" i="2"/>
  <c r="D19" i="2"/>
  <c r="D18" i="2" s="1"/>
  <c r="D17" i="2" s="1"/>
  <c r="E14" i="2"/>
  <c r="F14" i="2"/>
  <c r="H14" i="2"/>
  <c r="I14" i="2"/>
  <c r="G16" i="2"/>
  <c r="G15" i="2"/>
  <c r="D16" i="2"/>
  <c r="D15" i="2"/>
  <c r="E9" i="2"/>
  <c r="E8" i="2" s="1"/>
  <c r="F9" i="2"/>
  <c r="F8" i="2" s="1"/>
  <c r="H9" i="2"/>
  <c r="I9" i="2"/>
  <c r="G11" i="2"/>
  <c r="G12" i="2"/>
  <c r="G13" i="2"/>
  <c r="G10" i="2"/>
  <c r="D11" i="2"/>
  <c r="D12" i="2"/>
  <c r="D13" i="2"/>
  <c r="D10" i="2"/>
  <c r="D9" i="2" l="1"/>
  <c r="D8" i="2" s="1"/>
  <c r="D14" i="2"/>
  <c r="D36" i="2"/>
  <c r="D40" i="2"/>
  <c r="D44" i="2"/>
  <c r="D47" i="2"/>
  <c r="D51" i="2"/>
  <c r="G51" i="2"/>
  <c r="D54" i="2"/>
  <c r="D57" i="2"/>
  <c r="D62" i="2"/>
  <c r="D77" i="2"/>
  <c r="D90" i="2"/>
  <c r="D33" i="2"/>
  <c r="D69" i="2"/>
  <c r="D124" i="2"/>
  <c r="D130" i="2"/>
  <c r="D137" i="2"/>
  <c r="D148" i="2"/>
  <c r="D147" i="2" s="1"/>
  <c r="D154" i="2"/>
  <c r="D151" i="2" s="1"/>
  <c r="D166" i="2"/>
  <c r="G77" i="2"/>
  <c r="E39" i="2"/>
  <c r="E50" i="2"/>
  <c r="F76" i="2"/>
  <c r="D93" i="2"/>
  <c r="D100" i="2"/>
  <c r="D27" i="2"/>
  <c r="D72" i="2"/>
  <c r="G14" i="2"/>
  <c r="G18" i="2"/>
  <c r="I17" i="2"/>
  <c r="G36" i="2"/>
  <c r="H8" i="2"/>
  <c r="H17" i="2"/>
  <c r="G21" i="2"/>
  <c r="D23" i="2"/>
  <c r="I20" i="2"/>
  <c r="G40" i="2"/>
  <c r="F39" i="2"/>
  <c r="I39" i="2"/>
  <c r="F50" i="2"/>
  <c r="I50" i="2"/>
  <c r="I76" i="2"/>
  <c r="G9" i="2"/>
  <c r="I8" i="2"/>
  <c r="G23" i="2"/>
  <c r="G27" i="2"/>
  <c r="G33" i="2"/>
  <c r="H20" i="2"/>
  <c r="D39" i="2"/>
  <c r="G44" i="2"/>
  <c r="G47" i="2"/>
  <c r="H39" i="2"/>
  <c r="D50" i="2"/>
  <c r="G54" i="2"/>
  <c r="G57" i="2"/>
  <c r="G62" i="2"/>
  <c r="G69" i="2"/>
  <c r="G72" i="2"/>
  <c r="H50" i="2"/>
  <c r="G83" i="2"/>
  <c r="G76" i="2" s="1"/>
  <c r="D83" i="2"/>
  <c r="D76" i="2" s="1"/>
  <c r="E76" i="2"/>
  <c r="H76" i="2"/>
  <c r="H87" i="2"/>
  <c r="F99" i="2"/>
  <c r="D112" i="2"/>
  <c r="G112" i="2"/>
  <c r="D120" i="2"/>
  <c r="I99" i="2"/>
  <c r="H147" i="2"/>
  <c r="H151" i="2"/>
  <c r="G162" i="2"/>
  <c r="G166" i="2"/>
  <c r="H161" i="2"/>
  <c r="G88" i="2"/>
  <c r="G90" i="2"/>
  <c r="G93" i="2"/>
  <c r="I87" i="2"/>
  <c r="G100" i="2"/>
  <c r="G120" i="2"/>
  <c r="G124" i="2"/>
  <c r="G130" i="2"/>
  <c r="G137" i="2"/>
  <c r="H99" i="2"/>
  <c r="G148" i="2"/>
  <c r="I147" i="2"/>
  <c r="G152" i="2"/>
  <c r="G154" i="2"/>
  <c r="G157" i="2"/>
  <c r="G159" i="2"/>
  <c r="I151" i="2"/>
  <c r="D161" i="2"/>
  <c r="E99" i="2"/>
  <c r="D99" i="2"/>
  <c r="E20" i="2"/>
  <c r="D87" i="2" l="1"/>
  <c r="D20" i="2"/>
  <c r="F171" i="2"/>
  <c r="G161" i="2"/>
  <c r="G8" i="2"/>
  <c r="G151" i="2"/>
  <c r="G147" i="2"/>
  <c r="G99" i="2"/>
  <c r="I171" i="2"/>
  <c r="G39" i="2"/>
  <c r="G20" i="2"/>
  <c r="H171" i="2"/>
  <c r="G50" i="2"/>
  <c r="G87" i="2"/>
  <c r="G17" i="2"/>
  <c r="E171" i="2"/>
  <c r="D171" i="2" l="1"/>
  <c r="G171" i="2"/>
</calcChain>
</file>

<file path=xl/sharedStrings.xml><?xml version="1.0" encoding="utf-8"?>
<sst xmlns="http://schemas.openxmlformats.org/spreadsheetml/2006/main" count="416" uniqueCount="300">
  <si>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</si>
  <si>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</si>
  <si>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</si>
  <si>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</si>
  <si>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</si>
  <si>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</si>
  <si>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</si>
  <si>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</si>
  <si>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</si>
  <si>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</si>
  <si>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</si>
  <si>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</si>
  <si>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</si>
  <si>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</si>
  <si>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</si>
  <si>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</si>
  <si>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</si>
  <si>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</si>
  <si>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</si>
  <si>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</si>
  <si>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</si>
  <si>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</si>
  <si>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</si>
  <si>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</si>
  <si>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</si>
  <si>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</si>
  <si>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</si>
  <si>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</si>
  <si>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за счет средств резервного фонда Правительства Российской Федерации (автомобильные дороги общего пользования местного значения)</t>
  </si>
  <si>
    <t>091R15394F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</si>
  <si>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</si>
  <si>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</si>
  <si>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</si>
  <si>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</si>
  <si>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</si>
  <si>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</si>
  <si>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</si>
  <si>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</si>
  <si>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</si>
  <si>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</si>
  <si>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</si>
  <si>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</si>
  <si>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</si>
  <si>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</si>
  <si>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</si>
  <si>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</si>
  <si>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</si>
  <si>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</si>
  <si>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</si>
  <si>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</si>
  <si>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</si>
  <si>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</si>
  <si>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</si>
  <si>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</si>
  <si>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</si>
  <si>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</si>
  <si>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</si>
  <si>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</si>
  <si>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</si>
  <si>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</si>
  <si>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</si>
  <si>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</si>
  <si>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</si>
  <si>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</si>
  <si>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</si>
  <si>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</si>
  <si>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</si>
  <si>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</si>
  <si>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</si>
  <si>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</si>
  <si>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</si>
  <si>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</si>
  <si>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</si>
  <si>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</si>
  <si>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</si>
  <si>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</si>
  <si>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</si>
  <si>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</si>
  <si>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</si>
  <si>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812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</si>
  <si>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</si>
  <si>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</si>
  <si>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</si>
  <si>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</si>
  <si>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</si>
  <si>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</si>
  <si>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</si>
  <si>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</si>
  <si>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</si>
  <si>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</si>
  <si>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</si>
  <si>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</si>
  <si>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</si>
  <si>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</si>
  <si>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</si>
  <si>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</si>
  <si>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</si>
  <si>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</si>
  <si>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</si>
  <si>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</si>
  <si>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</si>
  <si>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</si>
  <si>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</si>
  <si>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</si>
  <si>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</si>
  <si>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</si>
  <si>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</si>
  <si>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</si>
  <si>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</si>
  <si>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</si>
  <si>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</si>
  <si>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</si>
  <si>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</si>
  <si>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</si>
  <si>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</si>
  <si>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</si>
  <si>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</si>
  <si>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</si>
  <si>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</si>
  <si>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</si>
  <si>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</si>
  <si>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</si>
  <si>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</si>
  <si>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</si>
  <si>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</si>
  <si>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</si>
  <si>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</si>
  <si>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</si>
  <si>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</si>
  <si>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</si>
  <si>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</si>
  <si>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</si>
  <si>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</si>
  <si>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</si>
  <si>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</si>
  <si>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</si>
  <si>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</si>
  <si>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</si>
  <si>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</si>
  <si>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</si>
  <si>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</si>
  <si>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</si>
  <si>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</si>
  <si>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</si>
  <si>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</si>
  <si>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</si>
  <si>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</si>
  <si>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</si>
  <si>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</si>
  <si>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</si>
  <si>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</si>
  <si>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</si>
  <si>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</si>
  <si>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</si>
  <si>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</si>
  <si>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</si>
  <si>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</si>
  <si>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</si>
  <si>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</si>
  <si>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</si>
  <si>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</si>
  <si>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</si>
  <si>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</si>
  <si>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</si>
  <si>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</si>
  <si>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</si>
  <si>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</si>
  <si>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</si>
  <si>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</si>
  <si>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</si>
  <si>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</si>
  <si>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</si>
  <si>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</si>
  <si>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</si>
  <si>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</si>
  <si>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</si>
  <si>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</si>
  <si>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</si>
  <si>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</si>
  <si>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</si>
  <si>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</si>
  <si>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</si>
  <si>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</si>
  <si>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</si>
  <si>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</si>
  <si>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</si>
  <si>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</si>
  <si>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</si>
  <si>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</si>
  <si>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</si>
  <si>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</si>
  <si>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</si>
  <si>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</si>
  <si>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</si>
  <si>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</si>
  <si>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</si>
  <si>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</si>
  <si>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</si>
  <si>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</si>
  <si>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</si>
  <si>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</si>
  <si>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</si>
  <si>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</si>
  <si>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</si>
  <si>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</si>
  <si>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</si>
  <si>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</si>
  <si>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</si>
  <si>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</si>
  <si>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Реализация дополнительных общеразвивающих программ</t>
  </si>
  <si>
    <t>041E226160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</si>
  <si>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</si>
  <si>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</si>
  <si>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</si>
  <si>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</si>
  <si>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</si>
  <si>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</si>
  <si>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</si>
  <si>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</si>
  <si>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</si>
  <si>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</si>
  <si>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</si>
  <si>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</si>
  <si>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</si>
  <si>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</si>
  <si>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</si>
  <si>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</si>
  <si>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</si>
  <si>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</si>
  <si>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</si>
  <si>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</si>
  <si>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</si>
  <si>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</si>
  <si>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</si>
  <si>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</si>
  <si>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</si>
  <si>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</si>
  <si>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</si>
  <si>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</si>
  <si>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</si>
  <si>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</si>
  <si>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</si>
  <si>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</si>
  <si>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</si>
  <si>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</si>
  <si>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</si>
  <si>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</si>
  <si>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311EГ02250</t>
  </si>
  <si>
    <t>Реализация мероприятий антитеррористической направленности</t>
  </si>
  <si>
    <t>311EГ21150</t>
  </si>
  <si>
    <t>Укрепление материально-технической базы областных государственных учреждений</t>
  </si>
  <si>
    <t>311EГ23090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</si>
  <si>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</si>
  <si>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</si>
  <si>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</si>
  <si>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</si>
  <si>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</si>
  <si>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</si>
  <si>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</si>
  <si>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</si>
  <si>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</si>
  <si>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</si>
  <si>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</si>
  <si>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</si>
  <si>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</si>
  <si>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</si>
  <si>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</si>
  <si>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</si>
  <si>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</si>
  <si>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</si>
  <si>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</si>
  <si>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</si>
  <si>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</si>
  <si>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</si>
  <si>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</si>
  <si>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</si>
  <si>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</si>
  <si>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</si>
  <si>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</si>
  <si>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</si>
  <si>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</si>
  <si>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</si>
  <si>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</si>
  <si>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</si>
  <si>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</si>
  <si>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</si>
  <si>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</si>
  <si>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</si>
  <si>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</si>
  <si>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</si>
  <si>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</si>
  <si>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</si>
  <si>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</si>
  <si>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</si>
  <si>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</si>
  <si>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</si>
  <si>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</si>
  <si>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</si>
  <si>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 1 декабря 2024 года</t>
  </si>
  <si>
    <t xml:space="preserve">Национальные проекты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</si>
</sst>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  <xf numFmtId="4" fontId="4" fillId="2" borderId="15" xfId="13" applyNumberFormat="1" applyAlignment="1" applyProtection="1">
      <alignment horizontal="right" vertical="top"/>
    </xf>
    <xf numFmtId="4" fontId="3" fillId="3" borderId="18" xfId="17" applyNumberFormat="1" applyAlignment="1" applyProtection="1">
      <alignment horizontal="right" vertical="top"/>
    </xf>
    <xf numFmtId="4" fontId="2" fillId="0" borderId="21" xfId="21" applyNumberFormat="1" applyAlignment="1" applyProtection="1">
      <alignment horizontal="right" vertical="top"/>
    </xf>
    <xf numFmtId="4" fontId="6" fillId="0" borderId="22" xfId="22" applyNumberFormat="1" applyAlignment="1" applyProtection="1">
      <alignment horizontal="right" vertical="top"/>
    </xf>
    <xf numFmtId="4" fontId="4" fillId="2" borderId="16" xfId="14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4" fontId="2" fillId="5" borderId="21" xfId="21" applyNumberFormat="1" applyFill="1" applyAlignment="1" applyProtection="1">
      <alignment horizontal="right" vertical="top"/>
    </xf>
    <xf numFmtId="4" fontId="6" fillId="5" borderId="22" xfId="22" applyNumberFormat="1" applyFill="1" applyAlignment="1" applyProtection="1">
      <alignment horizontal="right" vertical="top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showGridLines="0" tabSelected="1" zoomScaleNormal="100" workbookViewId="0">
      <pane ySplit="7" topLeftCell="A8" activePane="bottomLeft" state="frozen"/>
      <selection pane="bottomLeft" activeCell="H171" sqref="H171:I171"/>
    </sheetView>
  </sheetViews>
  <sheetFormatPr defaultColWidth="9.42578125" defaultRowHeight="15" x14ac:dyDescent="0.25"/>
  <cols>
    <col min="1" max="1" width="42.7109375" style="1" customWidth="1"/>
    <col min="2" max="2" width="11.5703125" style="1" customWidth="1"/>
    <col min="3" max="3" width="10.28515625" style="1" customWidth="1"/>
    <col min="4" max="9" width="19.140625" style="1" customWidth="1"/>
    <col min="10" max="16384" width="9.42578125" style="1"/>
  </cols>
  <sheetData>
    <row r="1" spans="1:9" ht="15.75" x14ac:dyDescent="0.25">
      <c r="A1" s="18" t="s">
        <v>299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8" t="s">
        <v>298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0" t="s">
        <v>0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2" t="s">
        <v>1</v>
      </c>
      <c r="B4" s="24" t="s">
        <v>2</v>
      </c>
      <c r="C4" s="28" t="s">
        <v>3</v>
      </c>
      <c r="D4" s="24" t="s">
        <v>4</v>
      </c>
      <c r="E4" s="25"/>
      <c r="F4" s="25"/>
      <c r="G4" s="26" t="s">
        <v>5</v>
      </c>
      <c r="H4" s="27"/>
      <c r="I4" s="27"/>
    </row>
    <row r="5" spans="1:9" x14ac:dyDescent="0.25">
      <c r="A5" s="23"/>
      <c r="B5" s="25"/>
      <c r="C5" s="29"/>
      <c r="D5" s="35" t="s">
        <v>6</v>
      </c>
      <c r="E5" s="31" t="s">
        <v>7</v>
      </c>
      <c r="F5" s="32"/>
      <c r="G5" s="31" t="s">
        <v>6</v>
      </c>
      <c r="H5" s="33" t="s">
        <v>7</v>
      </c>
      <c r="I5" s="34"/>
    </row>
    <row r="6" spans="1:9" ht="38.25" x14ac:dyDescent="0.25">
      <c r="A6" s="23"/>
      <c r="B6" s="25"/>
      <c r="C6" s="30"/>
      <c r="D6" s="36"/>
      <c r="E6" s="2" t="s">
        <v>8</v>
      </c>
      <c r="F6" s="2" t="s">
        <v>9</v>
      </c>
      <c r="G6" s="32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.75" thickBot="1" x14ac:dyDescent="0.3">
      <c r="A8" s="7" t="s">
        <v>19</v>
      </c>
      <c r="B8" s="8"/>
      <c r="C8" s="8"/>
      <c r="D8" s="37">
        <f>D9+D14</f>
        <v>8441992082.4800005</v>
      </c>
      <c r="E8" s="37">
        <f t="shared" ref="E8:I8" si="0">E9+E14</f>
        <v>4591813682.4799995</v>
      </c>
      <c r="F8" s="37">
        <f t="shared" si="0"/>
        <v>3850178400</v>
      </c>
      <c r="G8" s="37">
        <f t="shared" si="0"/>
        <v>8194513210.6299992</v>
      </c>
      <c r="H8" s="37">
        <f t="shared" si="0"/>
        <v>4582616180.8799992</v>
      </c>
      <c r="I8" s="37">
        <f t="shared" si="0"/>
        <v>3611897029.75</v>
      </c>
    </row>
    <row r="9" spans="1:9" x14ac:dyDescent="0.25">
      <c r="A9" s="9" t="s">
        <v>20</v>
      </c>
      <c r="B9" s="10"/>
      <c r="C9" s="10"/>
      <c r="D9" s="38">
        <f>SUM(D10:D13)</f>
        <v>8353803938.1500006</v>
      </c>
      <c r="E9" s="38">
        <f t="shared" ref="E9:I9" si="1">SUM(E10:E13)</f>
        <v>4530968038.1499996</v>
      </c>
      <c r="F9" s="38">
        <f t="shared" si="1"/>
        <v>3822835900</v>
      </c>
      <c r="G9" s="38">
        <f t="shared" si="1"/>
        <v>8107613052.4699993</v>
      </c>
      <c r="H9" s="38">
        <f t="shared" si="1"/>
        <v>4522269926.1399994</v>
      </c>
      <c r="I9" s="38">
        <f t="shared" si="1"/>
        <v>3585343126.3299999</v>
      </c>
    </row>
    <row r="10" spans="1:9" ht="25.5" x14ac:dyDescent="0.25">
      <c r="A10" s="11" t="s">
        <v>21</v>
      </c>
      <c r="B10" s="12" t="s">
        <v>22</v>
      </c>
      <c r="C10" s="12" t="s">
        <v>23</v>
      </c>
      <c r="D10" s="39">
        <f>SUM(E10:F10)</f>
        <v>4412736000</v>
      </c>
      <c r="E10" s="39">
        <v>4412736000</v>
      </c>
      <c r="F10" s="39">
        <v>0</v>
      </c>
      <c r="G10" s="39">
        <f>SUM(H10:I10)</f>
        <v>4411383025.3199997</v>
      </c>
      <c r="H10" s="39">
        <v>4411383025.3199997</v>
      </c>
      <c r="I10" s="40">
        <v>0</v>
      </c>
    </row>
    <row r="11" spans="1:9" ht="51" x14ac:dyDescent="0.25">
      <c r="A11" s="11" t="s">
        <v>24</v>
      </c>
      <c r="B11" s="12" t="s">
        <v>22</v>
      </c>
      <c r="C11" s="12" t="s">
        <v>25</v>
      </c>
      <c r="D11" s="39">
        <f t="shared" ref="D11:D13" si="2">SUM(E11:F11)</f>
        <v>306031615</v>
      </c>
      <c r="E11" s="39">
        <v>9180948.4499999993</v>
      </c>
      <c r="F11" s="39">
        <v>296850666.55000001</v>
      </c>
      <c r="G11" s="39">
        <f t="shared" ref="G11:G13" si="3">SUM(H11:I11)</f>
        <v>81591287.310000002</v>
      </c>
      <c r="H11" s="39">
        <v>2447738.62</v>
      </c>
      <c r="I11" s="40">
        <v>79143548.689999998</v>
      </c>
    </row>
    <row r="12" spans="1:9" ht="63.75" x14ac:dyDescent="0.25">
      <c r="A12" s="11" t="s">
        <v>26</v>
      </c>
      <c r="B12" s="12" t="s">
        <v>22</v>
      </c>
      <c r="C12" s="12" t="s">
        <v>27</v>
      </c>
      <c r="D12" s="39">
        <f t="shared" si="2"/>
        <v>1787549622.1100001</v>
      </c>
      <c r="E12" s="39">
        <v>53626488.659999996</v>
      </c>
      <c r="F12" s="39">
        <v>1733923133.45</v>
      </c>
      <c r="G12" s="39">
        <f t="shared" si="3"/>
        <v>1787549622.1100001</v>
      </c>
      <c r="H12" s="39">
        <v>53626488.659999996</v>
      </c>
      <c r="I12" s="40">
        <v>1733923133.45</v>
      </c>
    </row>
    <row r="13" spans="1:9" ht="76.5" x14ac:dyDescent="0.25">
      <c r="A13" s="11" t="s">
        <v>28</v>
      </c>
      <c r="B13" s="12" t="s">
        <v>22</v>
      </c>
      <c r="C13" s="12" t="s">
        <v>29</v>
      </c>
      <c r="D13" s="39">
        <f t="shared" si="2"/>
        <v>1847486701.04</v>
      </c>
      <c r="E13" s="39">
        <v>55424601.039999999</v>
      </c>
      <c r="F13" s="39">
        <v>1792062100</v>
      </c>
      <c r="G13" s="39">
        <f t="shared" si="3"/>
        <v>1827089117.73</v>
      </c>
      <c r="H13" s="39">
        <v>54812673.539999999</v>
      </c>
      <c r="I13" s="40">
        <v>1772276444.1900001</v>
      </c>
    </row>
    <row r="14" spans="1:9" ht="25.5" x14ac:dyDescent="0.25">
      <c r="A14" s="9" t="s">
        <v>30</v>
      </c>
      <c r="B14" s="10"/>
      <c r="C14" s="10"/>
      <c r="D14" s="38">
        <f>SUM(D15:D16)</f>
        <v>88188144.329999998</v>
      </c>
      <c r="E14" s="38">
        <f t="shared" ref="E14:I14" si="4">SUM(E15:E16)</f>
        <v>60845644.329999998</v>
      </c>
      <c r="F14" s="38">
        <f t="shared" si="4"/>
        <v>27342500</v>
      </c>
      <c r="G14" s="38">
        <f t="shared" si="4"/>
        <v>86900158.159999996</v>
      </c>
      <c r="H14" s="38">
        <f t="shared" si="4"/>
        <v>60346254.740000002</v>
      </c>
      <c r="I14" s="38">
        <f t="shared" si="4"/>
        <v>26553903.420000002</v>
      </c>
    </row>
    <row r="15" spans="1:9" ht="76.5" x14ac:dyDescent="0.25">
      <c r="A15" s="11" t="s">
        <v>31</v>
      </c>
      <c r="B15" s="12" t="s">
        <v>22</v>
      </c>
      <c r="C15" s="12" t="s">
        <v>32</v>
      </c>
      <c r="D15" s="39">
        <f>SUM(E15:F15)</f>
        <v>60000000</v>
      </c>
      <c r="E15" s="39">
        <v>60000000</v>
      </c>
      <c r="F15" s="39">
        <v>0</v>
      </c>
      <c r="G15" s="39">
        <f>SUM(H15:I15)</f>
        <v>59525000</v>
      </c>
      <c r="H15" s="39">
        <v>59525000</v>
      </c>
      <c r="I15" s="40">
        <v>0</v>
      </c>
    </row>
    <row r="16" spans="1:9" ht="76.5" x14ac:dyDescent="0.25">
      <c r="A16" s="11" t="s">
        <v>33</v>
      </c>
      <c r="B16" s="12" t="s">
        <v>22</v>
      </c>
      <c r="C16" s="12" t="s">
        <v>34</v>
      </c>
      <c r="D16" s="39">
        <f>SUM(E16:F16)</f>
        <v>28188144.329999998</v>
      </c>
      <c r="E16" s="39">
        <v>845644.33</v>
      </c>
      <c r="F16" s="39">
        <v>27342500</v>
      </c>
      <c r="G16" s="39">
        <f>SUM(H16:I16)</f>
        <v>27375158.16</v>
      </c>
      <c r="H16" s="39">
        <v>821254.74</v>
      </c>
      <c r="I16" s="40">
        <v>26553903.420000002</v>
      </c>
    </row>
    <row r="17" spans="1:9" ht="15.75" thickBot="1" x14ac:dyDescent="0.3">
      <c r="A17" s="7" t="s">
        <v>35</v>
      </c>
      <c r="B17" s="8"/>
      <c r="C17" s="8"/>
      <c r="D17" s="37">
        <f>D18</f>
        <v>18000000</v>
      </c>
      <c r="E17" s="37">
        <f t="shared" ref="E17:I17" si="5">E18</f>
        <v>0</v>
      </c>
      <c r="F17" s="37">
        <f t="shared" si="5"/>
        <v>18000000</v>
      </c>
      <c r="G17" s="37">
        <f t="shared" si="5"/>
        <v>8999298</v>
      </c>
      <c r="H17" s="37">
        <f t="shared" si="5"/>
        <v>0</v>
      </c>
      <c r="I17" s="37">
        <f t="shared" si="5"/>
        <v>8999298</v>
      </c>
    </row>
    <row r="18" spans="1:9" ht="38.25" x14ac:dyDescent="0.25">
      <c r="A18" s="9" t="s">
        <v>36</v>
      </c>
      <c r="B18" s="10"/>
      <c r="C18" s="10"/>
      <c r="D18" s="38">
        <f>SUM(D19)</f>
        <v>18000000</v>
      </c>
      <c r="E18" s="38">
        <f t="shared" ref="E18:I18" si="6">SUM(E19)</f>
        <v>0</v>
      </c>
      <c r="F18" s="38">
        <f t="shared" si="6"/>
        <v>18000000</v>
      </c>
      <c r="G18" s="38">
        <f t="shared" si="6"/>
        <v>8999298</v>
      </c>
      <c r="H18" s="38">
        <f t="shared" si="6"/>
        <v>0</v>
      </c>
      <c r="I18" s="38">
        <f t="shared" si="6"/>
        <v>8999298</v>
      </c>
    </row>
    <row r="19" spans="1:9" ht="51" x14ac:dyDescent="0.25">
      <c r="A19" s="11" t="s">
        <v>37</v>
      </c>
      <c r="B19" s="12" t="s">
        <v>38</v>
      </c>
      <c r="C19" s="12" t="s">
        <v>39</v>
      </c>
      <c r="D19" s="39">
        <f>SUM(E19:F19)</f>
        <v>18000000</v>
      </c>
      <c r="E19" s="39">
        <v>0</v>
      </c>
      <c r="F19" s="39">
        <v>18000000</v>
      </c>
      <c r="G19" s="39">
        <f>SUM(H19:I19)</f>
        <v>8999298</v>
      </c>
      <c r="H19" s="39">
        <v>0</v>
      </c>
      <c r="I19" s="40">
        <v>8999298</v>
      </c>
    </row>
    <row r="20" spans="1:9" ht="15.75" thickBot="1" x14ac:dyDescent="0.3">
      <c r="A20" s="7" t="s">
        <v>40</v>
      </c>
      <c r="B20" s="8"/>
      <c r="C20" s="8"/>
      <c r="D20" s="37">
        <f>D21+D23+D27+D33+D36</f>
        <v>292552994</v>
      </c>
      <c r="E20" s="37">
        <f t="shared" ref="E20:I20" si="7">E21+E23+E27+E33+E36</f>
        <v>58998494</v>
      </c>
      <c r="F20" s="37">
        <f t="shared" si="7"/>
        <v>233554500</v>
      </c>
      <c r="G20" s="37">
        <f t="shared" si="7"/>
        <v>271150643.85000002</v>
      </c>
      <c r="H20" s="37">
        <f t="shared" si="7"/>
        <v>54244662.880000003</v>
      </c>
      <c r="I20" s="37">
        <f t="shared" si="7"/>
        <v>216905980.97</v>
      </c>
    </row>
    <row r="21" spans="1:9" ht="25.5" x14ac:dyDescent="0.25">
      <c r="A21" s="9" t="s">
        <v>41</v>
      </c>
      <c r="B21" s="10"/>
      <c r="C21" s="10"/>
      <c r="D21" s="38">
        <f>SUM(D22)</f>
        <v>134501700</v>
      </c>
      <c r="E21" s="38">
        <f t="shared" ref="E21:I21" si="8">SUM(E22)</f>
        <v>22865300</v>
      </c>
      <c r="F21" s="38">
        <f t="shared" si="8"/>
        <v>111636400</v>
      </c>
      <c r="G21" s="38">
        <f t="shared" si="8"/>
        <v>119326216.12</v>
      </c>
      <c r="H21" s="38">
        <f t="shared" si="8"/>
        <v>20285466.449999999</v>
      </c>
      <c r="I21" s="38">
        <f t="shared" si="8"/>
        <v>99040749.670000002</v>
      </c>
    </row>
    <row r="22" spans="1:9" ht="51" x14ac:dyDescent="0.25">
      <c r="A22" s="11" t="s">
        <v>42</v>
      </c>
      <c r="B22" s="12" t="s">
        <v>43</v>
      </c>
      <c r="C22" s="12" t="s">
        <v>44</v>
      </c>
      <c r="D22" s="39">
        <f>SUM(E22:F22)</f>
        <v>134501700</v>
      </c>
      <c r="E22" s="45">
        <v>22865300</v>
      </c>
      <c r="F22" s="45">
        <v>111636400</v>
      </c>
      <c r="G22" s="39">
        <f>SUM(H22:I22)</f>
        <v>119326216.12</v>
      </c>
      <c r="H22" s="39">
        <v>20285466.449999999</v>
      </c>
      <c r="I22" s="40">
        <v>99040749.670000002</v>
      </c>
    </row>
    <row r="23" spans="1:9" ht="25.5" x14ac:dyDescent="0.25">
      <c r="A23" s="9" t="s">
        <v>45</v>
      </c>
      <c r="B23" s="10"/>
      <c r="C23" s="10"/>
      <c r="D23" s="38">
        <f>SUM(D24:D26)</f>
        <v>22186186</v>
      </c>
      <c r="E23" s="38">
        <f t="shared" ref="E23:I23" si="9">SUM(E24:E26)</f>
        <v>665586</v>
      </c>
      <c r="F23" s="38">
        <f t="shared" si="9"/>
        <v>21520600</v>
      </c>
      <c r="G23" s="38">
        <f t="shared" si="9"/>
        <v>19409872.27</v>
      </c>
      <c r="H23" s="38">
        <f t="shared" si="9"/>
        <v>582297.93999999994</v>
      </c>
      <c r="I23" s="38">
        <f t="shared" si="9"/>
        <v>18827574.330000002</v>
      </c>
    </row>
    <row r="24" spans="1:9" ht="153" x14ac:dyDescent="0.25">
      <c r="A24" s="11" t="s">
        <v>46</v>
      </c>
      <c r="B24" s="12" t="s">
        <v>47</v>
      </c>
      <c r="C24" s="12" t="s">
        <v>48</v>
      </c>
      <c r="D24" s="39">
        <f>SUM(E24:F24)</f>
        <v>493609</v>
      </c>
      <c r="E24" s="39">
        <v>14809</v>
      </c>
      <c r="F24" s="39">
        <v>478800</v>
      </c>
      <c r="G24" s="39">
        <f>SUM(H24:I24)</f>
        <v>493609</v>
      </c>
      <c r="H24" s="39">
        <v>14809</v>
      </c>
      <c r="I24" s="40">
        <v>478800</v>
      </c>
    </row>
    <row r="25" spans="1:9" ht="51" x14ac:dyDescent="0.25">
      <c r="A25" s="11" t="s">
        <v>49</v>
      </c>
      <c r="B25" s="12" t="s">
        <v>50</v>
      </c>
      <c r="C25" s="12" t="s">
        <v>51</v>
      </c>
      <c r="D25" s="39">
        <f t="shared" ref="D25:D26" si="10">SUM(E25:F25)</f>
        <v>2383196</v>
      </c>
      <c r="E25" s="39">
        <v>71496</v>
      </c>
      <c r="F25" s="39">
        <v>2311700</v>
      </c>
      <c r="G25" s="39">
        <f t="shared" ref="G25:G26" si="11">SUM(H25:I25)</f>
        <v>691340</v>
      </c>
      <c r="H25" s="39">
        <v>20740.240000000002</v>
      </c>
      <c r="I25" s="40">
        <v>670599.76</v>
      </c>
    </row>
    <row r="26" spans="1:9" ht="63.75" x14ac:dyDescent="0.25">
      <c r="A26" s="11" t="s">
        <v>52</v>
      </c>
      <c r="B26" s="12" t="s">
        <v>50</v>
      </c>
      <c r="C26" s="12" t="s">
        <v>53</v>
      </c>
      <c r="D26" s="39">
        <f t="shared" si="10"/>
        <v>19309381</v>
      </c>
      <c r="E26" s="45">
        <v>579281</v>
      </c>
      <c r="F26" s="45">
        <v>18730100</v>
      </c>
      <c r="G26" s="39">
        <f t="shared" si="11"/>
        <v>18224923.27</v>
      </c>
      <c r="H26" s="39">
        <v>546748.69999999995</v>
      </c>
      <c r="I26" s="40">
        <v>17678174.57</v>
      </c>
    </row>
    <row r="27" spans="1:9" ht="25.5" x14ac:dyDescent="0.25">
      <c r="A27" s="9" t="s">
        <v>54</v>
      </c>
      <c r="B27" s="10"/>
      <c r="C27" s="10"/>
      <c r="D27" s="38">
        <f>SUM(D28:D32)</f>
        <v>106732112</v>
      </c>
      <c r="E27" s="38">
        <f t="shared" ref="E27:I27" si="12">SUM(E28:E32)</f>
        <v>14682512</v>
      </c>
      <c r="F27" s="38">
        <f t="shared" si="12"/>
        <v>92049600</v>
      </c>
      <c r="G27" s="38">
        <f t="shared" si="12"/>
        <v>103281559.46000001</v>
      </c>
      <c r="H27" s="38">
        <f t="shared" si="12"/>
        <v>12591802.49</v>
      </c>
      <c r="I27" s="38">
        <f t="shared" si="12"/>
        <v>90689756.969999999</v>
      </c>
    </row>
    <row r="28" spans="1:9" ht="38.25" x14ac:dyDescent="0.25">
      <c r="A28" s="11" t="s">
        <v>55</v>
      </c>
      <c r="B28" s="12" t="s">
        <v>56</v>
      </c>
      <c r="C28" s="12" t="s">
        <v>57</v>
      </c>
      <c r="D28" s="39">
        <f>SUM(E28:F28)</f>
        <v>250000</v>
      </c>
      <c r="E28" s="39">
        <v>250000</v>
      </c>
      <c r="F28" s="39">
        <v>0</v>
      </c>
      <c r="G28" s="39">
        <f>SUM(H28:I28)</f>
        <v>250000</v>
      </c>
      <c r="H28" s="39">
        <v>250000</v>
      </c>
      <c r="I28" s="40">
        <v>0</v>
      </c>
    </row>
    <row r="29" spans="1:9" ht="63.75" x14ac:dyDescent="0.25">
      <c r="A29" s="11" t="s">
        <v>58</v>
      </c>
      <c r="B29" s="12" t="s">
        <v>56</v>
      </c>
      <c r="C29" s="12" t="s">
        <v>59</v>
      </c>
      <c r="D29" s="39">
        <f t="shared" ref="D29:D32" si="13">SUM(E29:F29)</f>
        <v>335700</v>
      </c>
      <c r="E29" s="39">
        <v>0</v>
      </c>
      <c r="F29" s="39">
        <v>335700</v>
      </c>
      <c r="G29" s="39">
        <f t="shared" ref="G29:G32" si="14">SUM(H29:I29)</f>
        <v>335700</v>
      </c>
      <c r="H29" s="39">
        <v>0</v>
      </c>
      <c r="I29" s="40">
        <v>335700</v>
      </c>
    </row>
    <row r="30" spans="1:9" ht="38.25" x14ac:dyDescent="0.25">
      <c r="A30" s="11" t="s">
        <v>60</v>
      </c>
      <c r="B30" s="12" t="s">
        <v>43</v>
      </c>
      <c r="C30" s="12" t="s">
        <v>61</v>
      </c>
      <c r="D30" s="39">
        <f t="shared" si="13"/>
        <v>11596000</v>
      </c>
      <c r="E30" s="39">
        <v>11596000</v>
      </c>
      <c r="F30" s="39">
        <v>0</v>
      </c>
      <c r="G30" s="39">
        <f t="shared" si="14"/>
        <v>9547347.4600000009</v>
      </c>
      <c r="H30" s="39">
        <v>9547347.4600000009</v>
      </c>
      <c r="I30" s="40">
        <v>0</v>
      </c>
    </row>
    <row r="31" spans="1:9" ht="25.5" x14ac:dyDescent="0.25">
      <c r="A31" s="11" t="s">
        <v>62</v>
      </c>
      <c r="B31" s="12" t="s">
        <v>43</v>
      </c>
      <c r="C31" s="12" t="s">
        <v>63</v>
      </c>
      <c r="D31" s="39">
        <f t="shared" si="13"/>
        <v>69256700</v>
      </c>
      <c r="E31" s="39">
        <v>2077700</v>
      </c>
      <c r="F31" s="39">
        <v>67179000</v>
      </c>
      <c r="G31" s="39">
        <f t="shared" si="14"/>
        <v>68031400</v>
      </c>
      <c r="H31" s="39">
        <v>2040941.04</v>
      </c>
      <c r="I31" s="40">
        <v>65990458.960000001</v>
      </c>
    </row>
    <row r="32" spans="1:9" ht="51" x14ac:dyDescent="0.25">
      <c r="A32" s="11" t="s">
        <v>64</v>
      </c>
      <c r="B32" s="12" t="s">
        <v>43</v>
      </c>
      <c r="C32" s="12" t="s">
        <v>65</v>
      </c>
      <c r="D32" s="39">
        <f t="shared" si="13"/>
        <v>25293712</v>
      </c>
      <c r="E32" s="39">
        <v>758812</v>
      </c>
      <c r="F32" s="39">
        <v>24534900</v>
      </c>
      <c r="G32" s="39">
        <f t="shared" si="14"/>
        <v>25117112</v>
      </c>
      <c r="H32" s="39">
        <v>753513.99</v>
      </c>
      <c r="I32" s="40">
        <v>24363598.010000002</v>
      </c>
    </row>
    <row r="33" spans="1:9" ht="25.5" x14ac:dyDescent="0.25">
      <c r="A33" s="9" t="s">
        <v>66</v>
      </c>
      <c r="B33" s="10"/>
      <c r="C33" s="10"/>
      <c r="D33" s="38">
        <f>SUM(D34:D35)</f>
        <v>19779200</v>
      </c>
      <c r="E33" s="38">
        <f t="shared" ref="E33:I33" si="15">SUM(E34:E35)</f>
        <v>19779200</v>
      </c>
      <c r="F33" s="38">
        <f t="shared" si="15"/>
        <v>0</v>
      </c>
      <c r="G33" s="38">
        <f t="shared" si="15"/>
        <v>19779200</v>
      </c>
      <c r="H33" s="38">
        <f t="shared" si="15"/>
        <v>19779200</v>
      </c>
      <c r="I33" s="38">
        <f t="shared" si="15"/>
        <v>0</v>
      </c>
    </row>
    <row r="34" spans="1:9" ht="25.5" x14ac:dyDescent="0.25">
      <c r="A34" s="11" t="s">
        <v>21</v>
      </c>
      <c r="B34" s="12" t="s">
        <v>56</v>
      </c>
      <c r="C34" s="12" t="s">
        <v>67</v>
      </c>
      <c r="D34" s="39">
        <f>SUM(E34:F34)</f>
        <v>18579200</v>
      </c>
      <c r="E34" s="39">
        <v>18579200</v>
      </c>
      <c r="F34" s="39">
        <v>0</v>
      </c>
      <c r="G34" s="39">
        <f>SUM(H34:I34)</f>
        <v>18579200</v>
      </c>
      <c r="H34" s="39">
        <v>18579200</v>
      </c>
      <c r="I34" s="40">
        <v>0</v>
      </c>
    </row>
    <row r="35" spans="1:9" ht="25.5" x14ac:dyDescent="0.25">
      <c r="A35" s="11" t="s">
        <v>68</v>
      </c>
      <c r="B35" s="12" t="s">
        <v>56</v>
      </c>
      <c r="C35" s="12" t="s">
        <v>69</v>
      </c>
      <c r="D35" s="39">
        <f>SUM(E35:F35)</f>
        <v>1200000</v>
      </c>
      <c r="E35" s="39">
        <v>1200000</v>
      </c>
      <c r="F35" s="39">
        <v>0</v>
      </c>
      <c r="G35" s="39">
        <f>SUM(H35:I35)</f>
        <v>1200000</v>
      </c>
      <c r="H35" s="39">
        <v>1200000</v>
      </c>
      <c r="I35" s="40">
        <v>0</v>
      </c>
    </row>
    <row r="36" spans="1:9" ht="25.5" x14ac:dyDescent="0.25">
      <c r="A36" s="9" t="s">
        <v>70</v>
      </c>
      <c r="B36" s="10"/>
      <c r="C36" s="10"/>
      <c r="D36" s="38">
        <f>SUM(D37:D38)</f>
        <v>9353796</v>
      </c>
      <c r="E36" s="38">
        <f t="shared" ref="E36:I36" si="16">SUM(E37:E38)</f>
        <v>1005896</v>
      </c>
      <c r="F36" s="38">
        <f t="shared" si="16"/>
        <v>8347900</v>
      </c>
      <c r="G36" s="38">
        <f t="shared" si="16"/>
        <v>9353796</v>
      </c>
      <c r="H36" s="38">
        <f t="shared" si="16"/>
        <v>1005896</v>
      </c>
      <c r="I36" s="38">
        <f t="shared" si="16"/>
        <v>8347900</v>
      </c>
    </row>
    <row r="37" spans="1:9" ht="25.5" x14ac:dyDescent="0.25">
      <c r="A37" s="11" t="s">
        <v>71</v>
      </c>
      <c r="B37" s="12" t="s">
        <v>72</v>
      </c>
      <c r="C37" s="12" t="s">
        <v>73</v>
      </c>
      <c r="D37" s="39">
        <f>SUM(E37:F37)</f>
        <v>5180600</v>
      </c>
      <c r="E37" s="39">
        <v>880700</v>
      </c>
      <c r="F37" s="39">
        <v>4299900</v>
      </c>
      <c r="G37" s="39">
        <f>SUM(H37:I37)</f>
        <v>5180600</v>
      </c>
      <c r="H37" s="45">
        <v>880700</v>
      </c>
      <c r="I37" s="46">
        <v>4299900</v>
      </c>
    </row>
    <row r="38" spans="1:9" ht="102" x14ac:dyDescent="0.25">
      <c r="A38" s="11" t="s">
        <v>74</v>
      </c>
      <c r="B38" s="12" t="s">
        <v>72</v>
      </c>
      <c r="C38" s="12" t="s">
        <v>75</v>
      </c>
      <c r="D38" s="39">
        <f>SUM(E38:F38)</f>
        <v>4173196</v>
      </c>
      <c r="E38" s="39">
        <v>125196</v>
      </c>
      <c r="F38" s="39">
        <v>4048000</v>
      </c>
      <c r="G38" s="39">
        <f>SUM(H38:I38)</f>
        <v>4173196</v>
      </c>
      <c r="H38" s="39">
        <v>125196</v>
      </c>
      <c r="I38" s="40">
        <v>4048000</v>
      </c>
    </row>
    <row r="39" spans="1:9" ht="15.75" thickBot="1" x14ac:dyDescent="0.3">
      <c r="A39" s="7" t="s">
        <v>76</v>
      </c>
      <c r="B39" s="8"/>
      <c r="C39" s="8"/>
      <c r="D39" s="37">
        <f>D40+D44+D47</f>
        <v>1228358380.51</v>
      </c>
      <c r="E39" s="37">
        <f t="shared" ref="E39:I39" si="17">E40+E44+E47</f>
        <v>283447780.50999999</v>
      </c>
      <c r="F39" s="37">
        <f t="shared" si="17"/>
        <v>944910600</v>
      </c>
      <c r="G39" s="37">
        <f t="shared" si="17"/>
        <v>810207533.18999994</v>
      </c>
      <c r="H39" s="37">
        <f t="shared" si="17"/>
        <v>112227362.47</v>
      </c>
      <c r="I39" s="37">
        <f t="shared" si="17"/>
        <v>697980170.72000003</v>
      </c>
    </row>
    <row r="40" spans="1:9" x14ac:dyDescent="0.25">
      <c r="A40" s="9" t="s">
        <v>77</v>
      </c>
      <c r="B40" s="10"/>
      <c r="C40" s="10"/>
      <c r="D40" s="38">
        <f>SUM(D41:D43)</f>
        <v>125575272.43000001</v>
      </c>
      <c r="E40" s="38">
        <f t="shared" ref="E40:I40" si="18">SUM(E41:E43)</f>
        <v>117870972.42999999</v>
      </c>
      <c r="F40" s="38">
        <f t="shared" si="18"/>
        <v>7704300</v>
      </c>
      <c r="G40" s="38">
        <f t="shared" si="18"/>
        <v>54626571.270000003</v>
      </c>
      <c r="H40" s="38">
        <f t="shared" si="18"/>
        <v>46922271.270000003</v>
      </c>
      <c r="I40" s="38">
        <f t="shared" si="18"/>
        <v>7704300</v>
      </c>
    </row>
    <row r="41" spans="1:9" ht="25.5" x14ac:dyDescent="0.25">
      <c r="A41" s="11" t="s">
        <v>78</v>
      </c>
      <c r="B41" s="12" t="s">
        <v>79</v>
      </c>
      <c r="C41" s="12" t="s">
        <v>80</v>
      </c>
      <c r="D41" s="39">
        <f>SUM(E41:F41)</f>
        <v>23466822.239999998</v>
      </c>
      <c r="E41" s="39">
        <v>23466822.239999998</v>
      </c>
      <c r="F41" s="39">
        <v>0</v>
      </c>
      <c r="G41" s="39">
        <f>SUM(H41:I41)</f>
        <v>23466822.239999998</v>
      </c>
      <c r="H41" s="39">
        <v>23466822.239999998</v>
      </c>
      <c r="I41" s="40">
        <v>0</v>
      </c>
    </row>
    <row r="42" spans="1:9" ht="25.5" x14ac:dyDescent="0.25">
      <c r="A42" s="11" t="s">
        <v>78</v>
      </c>
      <c r="B42" s="12" t="s">
        <v>22</v>
      </c>
      <c r="C42" s="12" t="s">
        <v>80</v>
      </c>
      <c r="D42" s="39">
        <f t="shared" ref="D42:D43" si="19">SUM(E42:F42)</f>
        <v>94165872.870000005</v>
      </c>
      <c r="E42" s="39">
        <v>94165872.870000005</v>
      </c>
      <c r="F42" s="39">
        <v>0</v>
      </c>
      <c r="G42" s="39">
        <f t="shared" ref="G42:G43" si="20">SUM(H42:I42)</f>
        <v>23217171.710000001</v>
      </c>
      <c r="H42" s="39">
        <v>23217171.710000001</v>
      </c>
      <c r="I42" s="40">
        <v>0</v>
      </c>
    </row>
    <row r="43" spans="1:9" ht="38.25" x14ac:dyDescent="0.25">
      <c r="A43" s="11" t="s">
        <v>81</v>
      </c>
      <c r="B43" s="12" t="s">
        <v>22</v>
      </c>
      <c r="C43" s="12" t="s">
        <v>82</v>
      </c>
      <c r="D43" s="39">
        <f t="shared" si="19"/>
        <v>7942577.3200000003</v>
      </c>
      <c r="E43" s="39">
        <v>238277.32</v>
      </c>
      <c r="F43" s="39">
        <v>7704300</v>
      </c>
      <c r="G43" s="39">
        <f t="shared" si="20"/>
        <v>7942577.3200000003</v>
      </c>
      <c r="H43" s="39">
        <v>238277.32</v>
      </c>
      <c r="I43" s="40">
        <v>7704300</v>
      </c>
    </row>
    <row r="44" spans="1:9" ht="25.5" x14ac:dyDescent="0.25">
      <c r="A44" s="9" t="s">
        <v>83</v>
      </c>
      <c r="B44" s="10"/>
      <c r="C44" s="10"/>
      <c r="D44" s="38">
        <f>SUM(D45:D46)</f>
        <v>451957408.08000004</v>
      </c>
      <c r="E44" s="38">
        <f t="shared" ref="E44:I44" si="21">SUM(E45:E46)</f>
        <v>49057308.079999998</v>
      </c>
      <c r="F44" s="38">
        <f t="shared" si="21"/>
        <v>402900100</v>
      </c>
      <c r="G44" s="38">
        <f t="shared" si="21"/>
        <v>423859188.5</v>
      </c>
      <c r="H44" s="38">
        <f t="shared" si="21"/>
        <v>44992697.489999995</v>
      </c>
      <c r="I44" s="38">
        <f t="shared" si="21"/>
        <v>378866491.00999999</v>
      </c>
    </row>
    <row r="45" spans="1:9" ht="63.75" x14ac:dyDescent="0.25">
      <c r="A45" s="11" t="s">
        <v>84</v>
      </c>
      <c r="B45" s="12" t="s">
        <v>79</v>
      </c>
      <c r="C45" s="12" t="s">
        <v>85</v>
      </c>
      <c r="D45" s="39">
        <f>SUM(E45:F45)</f>
        <v>166170808.08000001</v>
      </c>
      <c r="E45" s="45">
        <v>1661708.08</v>
      </c>
      <c r="F45" s="45">
        <v>164509100</v>
      </c>
      <c r="G45" s="39">
        <f>SUM(H45:I45)</f>
        <v>162351108.94000003</v>
      </c>
      <c r="H45" s="39">
        <v>1623511.08</v>
      </c>
      <c r="I45" s="40">
        <v>160727597.86000001</v>
      </c>
    </row>
    <row r="46" spans="1:9" ht="25.5" x14ac:dyDescent="0.25">
      <c r="A46" s="11" t="s">
        <v>86</v>
      </c>
      <c r="B46" s="12" t="s">
        <v>79</v>
      </c>
      <c r="C46" s="12" t="s">
        <v>87</v>
      </c>
      <c r="D46" s="39">
        <f>SUM(E46:F46)</f>
        <v>285786600</v>
      </c>
      <c r="E46" s="39">
        <v>47395600</v>
      </c>
      <c r="F46" s="39">
        <v>238391000</v>
      </c>
      <c r="G46" s="39">
        <f>SUM(H46:I46)</f>
        <v>261508079.56</v>
      </c>
      <c r="H46" s="39">
        <v>43369186.409999996</v>
      </c>
      <c r="I46" s="40">
        <v>218138893.15000001</v>
      </c>
    </row>
    <row r="47" spans="1:9" x14ac:dyDescent="0.25">
      <c r="A47" s="9" t="s">
        <v>88</v>
      </c>
      <c r="B47" s="10"/>
      <c r="C47" s="10"/>
      <c r="D47" s="38">
        <f>SUM(D48:D49)</f>
        <v>650825700</v>
      </c>
      <c r="E47" s="38">
        <f t="shared" ref="E47:I47" si="22">SUM(E48:E49)</f>
        <v>116519500</v>
      </c>
      <c r="F47" s="38">
        <f t="shared" si="22"/>
        <v>534306200</v>
      </c>
      <c r="G47" s="38">
        <f t="shared" si="22"/>
        <v>331721773.41999996</v>
      </c>
      <c r="H47" s="38">
        <f t="shared" si="22"/>
        <v>20312393.710000001</v>
      </c>
      <c r="I47" s="38">
        <f t="shared" si="22"/>
        <v>311409379.70999998</v>
      </c>
    </row>
    <row r="48" spans="1:9" ht="38.25" x14ac:dyDescent="0.25">
      <c r="A48" s="11" t="s">
        <v>89</v>
      </c>
      <c r="B48" s="12" t="s">
        <v>90</v>
      </c>
      <c r="C48" s="12" t="s">
        <v>91</v>
      </c>
      <c r="D48" s="39">
        <f>SUM(E48:F48)</f>
        <v>550825700</v>
      </c>
      <c r="E48" s="39">
        <v>16519500</v>
      </c>
      <c r="F48" s="39">
        <v>534306200</v>
      </c>
      <c r="G48" s="39">
        <f>SUM(H48:I48)</f>
        <v>321037425.07999998</v>
      </c>
      <c r="H48" s="39">
        <v>9628045.3699999992</v>
      </c>
      <c r="I48" s="40">
        <v>311409379.70999998</v>
      </c>
    </row>
    <row r="49" spans="1:9" ht="51" x14ac:dyDescent="0.25">
      <c r="A49" s="11" t="s">
        <v>92</v>
      </c>
      <c r="B49" s="12" t="s">
        <v>90</v>
      </c>
      <c r="C49" s="12" t="s">
        <v>93</v>
      </c>
      <c r="D49" s="39">
        <f>SUM(E49:F49)</f>
        <v>100000000</v>
      </c>
      <c r="E49" s="39">
        <v>100000000</v>
      </c>
      <c r="F49" s="39">
        <v>0</v>
      </c>
      <c r="G49" s="39">
        <f>SUM(H49:I49)</f>
        <v>10684348.34</v>
      </c>
      <c r="H49" s="39">
        <v>10684348.34</v>
      </c>
      <c r="I49" s="40">
        <v>0</v>
      </c>
    </row>
    <row r="50" spans="1:9" ht="15.75" thickBot="1" x14ac:dyDescent="0.3">
      <c r="A50" s="7" t="s">
        <v>94</v>
      </c>
      <c r="B50" s="8"/>
      <c r="C50" s="8"/>
      <c r="D50" s="37">
        <f>D51+D54+D57+D62+D69+D72</f>
        <v>2156842523.23</v>
      </c>
      <c r="E50" s="37">
        <f t="shared" ref="E50:I50" si="23">E51+E54+E57+E62+E69+E72</f>
        <v>837069523.23000014</v>
      </c>
      <c r="F50" s="37">
        <f t="shared" si="23"/>
        <v>1319773000</v>
      </c>
      <c r="G50" s="37">
        <f t="shared" si="23"/>
        <v>1456644833.96</v>
      </c>
      <c r="H50" s="37">
        <f t="shared" si="23"/>
        <v>614679073.96000004</v>
      </c>
      <c r="I50" s="37">
        <f t="shared" si="23"/>
        <v>841965760</v>
      </c>
    </row>
    <row r="51" spans="1:9" ht="25.5" x14ac:dyDescent="0.25">
      <c r="A51" s="9" t="s">
        <v>95</v>
      </c>
      <c r="B51" s="10"/>
      <c r="C51" s="10"/>
      <c r="D51" s="38">
        <f>SUM(D52:D53)</f>
        <v>49843300</v>
      </c>
      <c r="E51" s="38">
        <f t="shared" ref="E51:I51" si="24">SUM(E52:E53)</f>
        <v>29742100</v>
      </c>
      <c r="F51" s="38">
        <f t="shared" si="24"/>
        <v>20101200</v>
      </c>
      <c r="G51" s="38">
        <f t="shared" si="24"/>
        <v>49823369.560000002</v>
      </c>
      <c r="H51" s="38">
        <f t="shared" si="24"/>
        <v>29722169.559999999</v>
      </c>
      <c r="I51" s="38">
        <f t="shared" si="24"/>
        <v>20101200</v>
      </c>
    </row>
    <row r="52" spans="1:9" ht="25.5" x14ac:dyDescent="0.25">
      <c r="A52" s="11" t="s">
        <v>21</v>
      </c>
      <c r="B52" s="12" t="s">
        <v>56</v>
      </c>
      <c r="C52" s="12" t="s">
        <v>96</v>
      </c>
      <c r="D52" s="39">
        <f>SUM(E52:F52)</f>
        <v>2514800</v>
      </c>
      <c r="E52" s="39">
        <v>2514800</v>
      </c>
      <c r="F52" s="39">
        <v>0</v>
      </c>
      <c r="G52" s="39">
        <f>SUM(H52:I52)</f>
        <v>2494869.56</v>
      </c>
      <c r="H52" s="39">
        <v>2494869.56</v>
      </c>
      <c r="I52" s="40">
        <v>0</v>
      </c>
    </row>
    <row r="53" spans="1:9" ht="25.5" x14ac:dyDescent="0.25">
      <c r="A53" s="11" t="s">
        <v>97</v>
      </c>
      <c r="B53" s="12" t="s">
        <v>56</v>
      </c>
      <c r="C53" s="12" t="s">
        <v>98</v>
      </c>
      <c r="D53" s="39">
        <f>SUM(E53:F53)</f>
        <v>47328500</v>
      </c>
      <c r="E53" s="39">
        <v>27227300</v>
      </c>
      <c r="F53" s="39">
        <v>20101200</v>
      </c>
      <c r="G53" s="39">
        <f>SUM(H53:I53)</f>
        <v>47328500</v>
      </c>
      <c r="H53" s="39">
        <v>27227300</v>
      </c>
      <c r="I53" s="40">
        <v>20101200</v>
      </c>
    </row>
    <row r="54" spans="1:9" ht="25.5" x14ac:dyDescent="0.25">
      <c r="A54" s="9" t="s">
        <v>99</v>
      </c>
      <c r="B54" s="10"/>
      <c r="C54" s="10"/>
      <c r="D54" s="38">
        <f>SUM(D55:D56)</f>
        <v>204916638</v>
      </c>
      <c r="E54" s="38">
        <f t="shared" ref="E54:I54" si="25">SUM(E55:E56)</f>
        <v>6341138</v>
      </c>
      <c r="F54" s="38">
        <f t="shared" si="25"/>
        <v>198575500</v>
      </c>
      <c r="G54" s="38">
        <f t="shared" si="25"/>
        <v>204916638</v>
      </c>
      <c r="H54" s="38">
        <f t="shared" si="25"/>
        <v>6341138</v>
      </c>
      <c r="I54" s="38">
        <f t="shared" si="25"/>
        <v>198575500</v>
      </c>
    </row>
    <row r="55" spans="1:9" ht="38.25" x14ac:dyDescent="0.25">
      <c r="A55" s="11" t="s">
        <v>100</v>
      </c>
      <c r="B55" s="12" t="s">
        <v>56</v>
      </c>
      <c r="C55" s="12" t="s">
        <v>101</v>
      </c>
      <c r="D55" s="39">
        <f>SUM(E55:F55)</f>
        <v>98121690</v>
      </c>
      <c r="E55" s="45">
        <v>3137290</v>
      </c>
      <c r="F55" s="45">
        <v>94984400</v>
      </c>
      <c r="G55" s="39">
        <f>SUM(H55:I55)</f>
        <v>98121690</v>
      </c>
      <c r="H55" s="45">
        <v>3137290</v>
      </c>
      <c r="I55" s="46">
        <v>94984400</v>
      </c>
    </row>
    <row r="56" spans="1:9" ht="63.75" x14ac:dyDescent="0.25">
      <c r="A56" s="11" t="s">
        <v>102</v>
      </c>
      <c r="B56" s="12" t="s">
        <v>56</v>
      </c>
      <c r="C56" s="12" t="s">
        <v>103</v>
      </c>
      <c r="D56" s="39">
        <f>SUM(E56:F56)</f>
        <v>106794948</v>
      </c>
      <c r="E56" s="39">
        <v>3203848</v>
      </c>
      <c r="F56" s="39">
        <v>103591100</v>
      </c>
      <c r="G56" s="39">
        <f>SUM(H56:I56)</f>
        <v>106794948</v>
      </c>
      <c r="H56" s="45">
        <v>3203848</v>
      </c>
      <c r="I56" s="46">
        <v>103591100</v>
      </c>
    </row>
    <row r="57" spans="1:9" ht="25.5" x14ac:dyDescent="0.25">
      <c r="A57" s="9" t="s">
        <v>104</v>
      </c>
      <c r="B57" s="10"/>
      <c r="C57" s="10"/>
      <c r="D57" s="38">
        <f>SUM(D58:D61)</f>
        <v>1597070646.6599998</v>
      </c>
      <c r="E57" s="38">
        <f t="shared" ref="E57:I57" si="26">SUM(E58:E61)</f>
        <v>601506846.66000009</v>
      </c>
      <c r="F57" s="38">
        <f t="shared" si="26"/>
        <v>995563800</v>
      </c>
      <c r="G57" s="38">
        <f t="shared" si="26"/>
        <v>906673061.58000004</v>
      </c>
      <c r="H57" s="38">
        <f t="shared" si="26"/>
        <v>387250370.48000002</v>
      </c>
      <c r="I57" s="38">
        <f t="shared" si="26"/>
        <v>519422691.10000002</v>
      </c>
    </row>
    <row r="58" spans="1:9" x14ac:dyDescent="0.25">
      <c r="A58" s="11" t="s">
        <v>105</v>
      </c>
      <c r="B58" s="12" t="s">
        <v>56</v>
      </c>
      <c r="C58" s="12" t="s">
        <v>106</v>
      </c>
      <c r="D58" s="39">
        <f>SUM(E58:F58)</f>
        <v>15000000</v>
      </c>
      <c r="E58" s="39">
        <v>15000000</v>
      </c>
      <c r="F58" s="39">
        <v>0</v>
      </c>
      <c r="G58" s="39">
        <f>SUM(H58:I58)</f>
        <v>0</v>
      </c>
      <c r="H58" s="39">
        <v>0</v>
      </c>
      <c r="I58" s="40">
        <v>0</v>
      </c>
    </row>
    <row r="59" spans="1:9" ht="25.5" x14ac:dyDescent="0.25">
      <c r="A59" s="11" t="s">
        <v>78</v>
      </c>
      <c r="B59" s="12" t="s">
        <v>79</v>
      </c>
      <c r="C59" s="12" t="s">
        <v>107</v>
      </c>
      <c r="D59" s="39">
        <f t="shared" ref="D59:D61" si="27">SUM(E59:F59)</f>
        <v>363704394.19</v>
      </c>
      <c r="E59" s="39">
        <v>363704394.19</v>
      </c>
      <c r="F59" s="39">
        <v>0</v>
      </c>
      <c r="G59" s="39">
        <f t="shared" ref="G59:G61" si="28">SUM(H59:I59)</f>
        <v>273966244.81999999</v>
      </c>
      <c r="H59" s="39">
        <v>273966244.81999999</v>
      </c>
      <c r="I59" s="40">
        <v>0</v>
      </c>
    </row>
    <row r="60" spans="1:9" ht="38.25" x14ac:dyDescent="0.25">
      <c r="A60" s="11" t="s">
        <v>108</v>
      </c>
      <c r="B60" s="12" t="s">
        <v>56</v>
      </c>
      <c r="C60" s="12" t="s">
        <v>109</v>
      </c>
      <c r="D60" s="39">
        <f t="shared" si="27"/>
        <v>32050846.66</v>
      </c>
      <c r="E60" s="39">
        <v>961446.66</v>
      </c>
      <c r="F60" s="39">
        <v>31089400</v>
      </c>
      <c r="G60" s="39">
        <f t="shared" si="28"/>
        <v>32050846.66</v>
      </c>
      <c r="H60" s="39">
        <v>961446.66</v>
      </c>
      <c r="I60" s="40">
        <v>31089400</v>
      </c>
    </row>
    <row r="61" spans="1:9" ht="25.5" x14ac:dyDescent="0.25">
      <c r="A61" s="11" t="s">
        <v>110</v>
      </c>
      <c r="B61" s="12" t="s">
        <v>79</v>
      </c>
      <c r="C61" s="12" t="s">
        <v>111</v>
      </c>
      <c r="D61" s="39">
        <f t="shared" si="27"/>
        <v>1186315405.8099999</v>
      </c>
      <c r="E61" s="39">
        <v>221841005.81</v>
      </c>
      <c r="F61" s="39">
        <v>964474400</v>
      </c>
      <c r="G61" s="39">
        <f t="shared" si="28"/>
        <v>600655970.10000002</v>
      </c>
      <c r="H61" s="39">
        <v>112322679</v>
      </c>
      <c r="I61" s="40">
        <v>488333291.10000002</v>
      </c>
    </row>
    <row r="62" spans="1:9" ht="51" x14ac:dyDescent="0.25">
      <c r="A62" s="9" t="s">
        <v>112</v>
      </c>
      <c r="B62" s="10"/>
      <c r="C62" s="10"/>
      <c r="D62" s="38">
        <f>SUM(D63:D68)</f>
        <v>99510300</v>
      </c>
      <c r="E62" s="38">
        <f t="shared" ref="E62:I62" si="29">SUM(E63:E68)</f>
        <v>99510300</v>
      </c>
      <c r="F62" s="38">
        <f t="shared" si="29"/>
        <v>0</v>
      </c>
      <c r="G62" s="38">
        <f t="shared" si="29"/>
        <v>95827491.629999995</v>
      </c>
      <c r="H62" s="38">
        <f t="shared" si="29"/>
        <v>95827491.629999995</v>
      </c>
      <c r="I62" s="38">
        <f t="shared" si="29"/>
        <v>0</v>
      </c>
    </row>
    <row r="63" spans="1:9" ht="38.25" x14ac:dyDescent="0.25">
      <c r="A63" s="11" t="s">
        <v>113</v>
      </c>
      <c r="B63" s="12" t="s">
        <v>56</v>
      </c>
      <c r="C63" s="12" t="s">
        <v>114</v>
      </c>
      <c r="D63" s="39">
        <f>SUM(E63:F63)</f>
        <v>600000</v>
      </c>
      <c r="E63" s="39">
        <v>600000</v>
      </c>
      <c r="F63" s="39">
        <v>0</v>
      </c>
      <c r="G63" s="39">
        <f>SUM(H63:I63)</f>
        <v>568724.04</v>
      </c>
      <c r="H63" s="39">
        <v>568724.04</v>
      </c>
      <c r="I63" s="40">
        <v>0</v>
      </c>
    </row>
    <row r="64" spans="1:9" ht="25.5" x14ac:dyDescent="0.25">
      <c r="A64" s="11" t="s">
        <v>115</v>
      </c>
      <c r="B64" s="12" t="s">
        <v>56</v>
      </c>
      <c r="C64" s="12" t="s">
        <v>116</v>
      </c>
      <c r="D64" s="39">
        <f t="shared" ref="D64:D68" si="30">SUM(E64:F64)</f>
        <v>300000</v>
      </c>
      <c r="E64" s="39">
        <v>300000</v>
      </c>
      <c r="F64" s="39">
        <v>0</v>
      </c>
      <c r="G64" s="39">
        <f t="shared" ref="G64:G68" si="31">SUM(H64:I64)</f>
        <v>300000</v>
      </c>
      <c r="H64" s="39">
        <v>300000</v>
      </c>
      <c r="I64" s="40">
        <v>0</v>
      </c>
    </row>
    <row r="65" spans="1:9" ht="51" x14ac:dyDescent="0.25">
      <c r="A65" s="11" t="s">
        <v>117</v>
      </c>
      <c r="B65" s="12" t="s">
        <v>56</v>
      </c>
      <c r="C65" s="12" t="s">
        <v>118</v>
      </c>
      <c r="D65" s="39">
        <f t="shared" si="30"/>
        <v>61090300</v>
      </c>
      <c r="E65" s="39">
        <v>61090300</v>
      </c>
      <c r="F65" s="39">
        <v>0</v>
      </c>
      <c r="G65" s="39">
        <f t="shared" si="31"/>
        <v>60644980.619999997</v>
      </c>
      <c r="H65" s="39">
        <v>60644980.619999997</v>
      </c>
      <c r="I65" s="40">
        <v>0</v>
      </c>
    </row>
    <row r="66" spans="1:9" ht="25.5" x14ac:dyDescent="0.25">
      <c r="A66" s="11" t="s">
        <v>119</v>
      </c>
      <c r="B66" s="12" t="s">
        <v>56</v>
      </c>
      <c r="C66" s="12" t="s">
        <v>120</v>
      </c>
      <c r="D66" s="39">
        <f t="shared" si="30"/>
        <v>1800000</v>
      </c>
      <c r="E66" s="39">
        <v>1800000</v>
      </c>
      <c r="F66" s="39">
        <v>0</v>
      </c>
      <c r="G66" s="39">
        <f t="shared" si="31"/>
        <v>1613077.25</v>
      </c>
      <c r="H66" s="39">
        <v>1613077.25</v>
      </c>
      <c r="I66" s="40">
        <v>0</v>
      </c>
    </row>
    <row r="67" spans="1:9" ht="51" x14ac:dyDescent="0.25">
      <c r="A67" s="11" t="s">
        <v>121</v>
      </c>
      <c r="B67" s="12" t="s">
        <v>56</v>
      </c>
      <c r="C67" s="12" t="s">
        <v>122</v>
      </c>
      <c r="D67" s="39">
        <f t="shared" si="30"/>
        <v>8100000</v>
      </c>
      <c r="E67" s="39">
        <v>8100000</v>
      </c>
      <c r="F67" s="39">
        <v>0</v>
      </c>
      <c r="G67" s="39">
        <f t="shared" si="31"/>
        <v>8100000</v>
      </c>
      <c r="H67" s="39">
        <v>8100000</v>
      </c>
      <c r="I67" s="40">
        <v>0</v>
      </c>
    </row>
    <row r="68" spans="1:9" ht="25.5" x14ac:dyDescent="0.25">
      <c r="A68" s="11" t="s">
        <v>123</v>
      </c>
      <c r="B68" s="12" t="s">
        <v>56</v>
      </c>
      <c r="C68" s="12" t="s">
        <v>124</v>
      </c>
      <c r="D68" s="39">
        <f t="shared" si="30"/>
        <v>27620000</v>
      </c>
      <c r="E68" s="39">
        <v>27620000</v>
      </c>
      <c r="F68" s="39">
        <v>0</v>
      </c>
      <c r="G68" s="39">
        <f t="shared" si="31"/>
        <v>24600709.719999999</v>
      </c>
      <c r="H68" s="39">
        <v>24600709.719999999</v>
      </c>
      <c r="I68" s="40">
        <v>0</v>
      </c>
    </row>
    <row r="69" spans="1:9" ht="25.5" x14ac:dyDescent="0.25">
      <c r="A69" s="9" t="s">
        <v>125</v>
      </c>
      <c r="B69" s="10"/>
      <c r="C69" s="10"/>
      <c r="D69" s="38">
        <f>SUM(D70:D71)</f>
        <v>97841185</v>
      </c>
      <c r="E69" s="38">
        <f t="shared" ref="E69:I69" si="32">SUM(E70:E71)</f>
        <v>37084085</v>
      </c>
      <c r="F69" s="38">
        <f t="shared" si="32"/>
        <v>60757100</v>
      </c>
      <c r="G69" s="38">
        <f t="shared" si="32"/>
        <v>96155785</v>
      </c>
      <c r="H69" s="38">
        <f t="shared" si="32"/>
        <v>35398685</v>
      </c>
      <c r="I69" s="38">
        <f t="shared" si="32"/>
        <v>60757100</v>
      </c>
    </row>
    <row r="70" spans="1:9" ht="38.25" x14ac:dyDescent="0.25">
      <c r="A70" s="11" t="s">
        <v>126</v>
      </c>
      <c r="B70" s="12" t="s">
        <v>56</v>
      </c>
      <c r="C70" s="12" t="s">
        <v>127</v>
      </c>
      <c r="D70" s="39">
        <f>SUM(E70:F70)</f>
        <v>35205000</v>
      </c>
      <c r="E70" s="39">
        <v>35205000</v>
      </c>
      <c r="F70" s="39">
        <v>0</v>
      </c>
      <c r="G70" s="39">
        <f>SUM(H70:I70)</f>
        <v>33519600</v>
      </c>
      <c r="H70" s="39">
        <v>33519600</v>
      </c>
      <c r="I70" s="40">
        <v>0</v>
      </c>
    </row>
    <row r="71" spans="1:9" ht="63.75" x14ac:dyDescent="0.25">
      <c r="A71" s="11" t="s">
        <v>128</v>
      </c>
      <c r="B71" s="12" t="s">
        <v>56</v>
      </c>
      <c r="C71" s="12" t="s">
        <v>129</v>
      </c>
      <c r="D71" s="39">
        <f>SUM(E71:F71)</f>
        <v>62636185</v>
      </c>
      <c r="E71" s="39">
        <v>1879085</v>
      </c>
      <c r="F71" s="39">
        <v>60757100</v>
      </c>
      <c r="G71" s="39">
        <f>SUM(H71:I71)</f>
        <v>62636185</v>
      </c>
      <c r="H71" s="39">
        <v>1879085</v>
      </c>
      <c r="I71" s="40">
        <v>60757100</v>
      </c>
    </row>
    <row r="72" spans="1:9" ht="38.25" x14ac:dyDescent="0.25">
      <c r="A72" s="9" t="s">
        <v>130</v>
      </c>
      <c r="B72" s="10"/>
      <c r="C72" s="10"/>
      <c r="D72" s="38">
        <f>SUM(D73:D75)</f>
        <v>107660453.56999999</v>
      </c>
      <c r="E72" s="38">
        <f t="shared" ref="E72:I72" si="33">SUM(E73:E75)</f>
        <v>62885053.57</v>
      </c>
      <c r="F72" s="38">
        <f t="shared" si="33"/>
        <v>44775400</v>
      </c>
      <c r="G72" s="38">
        <f t="shared" si="33"/>
        <v>103248488.19</v>
      </c>
      <c r="H72" s="38">
        <f t="shared" si="33"/>
        <v>60139219.289999999</v>
      </c>
      <c r="I72" s="38">
        <f t="shared" si="33"/>
        <v>43109268.899999999</v>
      </c>
    </row>
    <row r="73" spans="1:9" ht="25.5" x14ac:dyDescent="0.25">
      <c r="A73" s="11" t="s">
        <v>78</v>
      </c>
      <c r="B73" s="12" t="s">
        <v>79</v>
      </c>
      <c r="C73" s="12" t="s">
        <v>131</v>
      </c>
      <c r="D73" s="39">
        <f>SUM(E73:F73)</f>
        <v>613853.56999999995</v>
      </c>
      <c r="E73" s="39">
        <v>613853.56999999995</v>
      </c>
      <c r="F73" s="39">
        <v>0</v>
      </c>
      <c r="G73" s="39">
        <f>SUM(H73:I73)</f>
        <v>613853.56999999995</v>
      </c>
      <c r="H73" s="39">
        <v>613853.56999999995</v>
      </c>
      <c r="I73" s="40">
        <v>0</v>
      </c>
    </row>
    <row r="74" spans="1:9" ht="51" x14ac:dyDescent="0.25">
      <c r="A74" s="11" t="s">
        <v>132</v>
      </c>
      <c r="B74" s="12" t="s">
        <v>56</v>
      </c>
      <c r="C74" s="12" t="s">
        <v>133</v>
      </c>
      <c r="D74" s="39">
        <f t="shared" ref="D74:D75" si="34">SUM(E74:F74)</f>
        <v>7500000</v>
      </c>
      <c r="E74" s="39">
        <v>317300</v>
      </c>
      <c r="F74" s="39">
        <v>7182700</v>
      </c>
      <c r="G74" s="39">
        <f t="shared" ref="G74:G75" si="35">SUM(H74:I74)</f>
        <v>7500000</v>
      </c>
      <c r="H74" s="45">
        <v>317300</v>
      </c>
      <c r="I74" s="46">
        <v>7182700</v>
      </c>
    </row>
    <row r="75" spans="1:9" ht="63.75" x14ac:dyDescent="0.25">
      <c r="A75" s="11" t="s">
        <v>134</v>
      </c>
      <c r="B75" s="12" t="s">
        <v>56</v>
      </c>
      <c r="C75" s="12" t="s">
        <v>135</v>
      </c>
      <c r="D75" s="39">
        <f t="shared" si="34"/>
        <v>99546600</v>
      </c>
      <c r="E75" s="39">
        <v>61953900</v>
      </c>
      <c r="F75" s="39">
        <v>37592700</v>
      </c>
      <c r="G75" s="39">
        <f t="shared" si="35"/>
        <v>95134634.620000005</v>
      </c>
      <c r="H75" s="39">
        <v>59208065.719999999</v>
      </c>
      <c r="I75" s="40">
        <v>35926568.899999999</v>
      </c>
    </row>
    <row r="76" spans="1:9" ht="15.75" thickBot="1" x14ac:dyDescent="0.3">
      <c r="A76" s="7" t="s">
        <v>136</v>
      </c>
      <c r="B76" s="8"/>
      <c r="C76" s="8"/>
      <c r="D76" s="37">
        <f>D77+D83</f>
        <v>82925700</v>
      </c>
      <c r="E76" s="37">
        <f t="shared" ref="E76:I76" si="36">E77+E83</f>
        <v>5618500</v>
      </c>
      <c r="F76" s="37">
        <f t="shared" si="36"/>
        <v>77307200</v>
      </c>
      <c r="G76" s="37">
        <f t="shared" si="36"/>
        <v>82925700</v>
      </c>
      <c r="H76" s="37">
        <f t="shared" si="36"/>
        <v>5618500</v>
      </c>
      <c r="I76" s="37">
        <f t="shared" si="36"/>
        <v>77307200</v>
      </c>
    </row>
    <row r="77" spans="1:9" x14ac:dyDescent="0.25">
      <c r="A77" s="9" t="s">
        <v>137</v>
      </c>
      <c r="B77" s="10"/>
      <c r="C77" s="10"/>
      <c r="D77" s="38">
        <f>SUM(D78:D82)</f>
        <v>80623200</v>
      </c>
      <c r="E77" s="38">
        <f t="shared" ref="E77:I77" si="37">SUM(E78:E82)</f>
        <v>4866000</v>
      </c>
      <c r="F77" s="38">
        <f t="shared" si="37"/>
        <v>75757200</v>
      </c>
      <c r="G77" s="38">
        <f t="shared" si="37"/>
        <v>80623200</v>
      </c>
      <c r="H77" s="38">
        <f t="shared" si="37"/>
        <v>4866000</v>
      </c>
      <c r="I77" s="38">
        <f t="shared" si="37"/>
        <v>75757200</v>
      </c>
    </row>
    <row r="78" spans="1:9" ht="89.25" x14ac:dyDescent="0.25">
      <c r="A78" s="11" t="s">
        <v>138</v>
      </c>
      <c r="B78" s="12" t="s">
        <v>139</v>
      </c>
      <c r="C78" s="12" t="s">
        <v>140</v>
      </c>
      <c r="D78" s="39">
        <f>SUM(E78:F78)</f>
        <v>31000000</v>
      </c>
      <c r="E78" s="39">
        <v>930000</v>
      </c>
      <c r="F78" s="39">
        <v>30070000</v>
      </c>
      <c r="G78" s="39">
        <f>SUM(H78:I78)</f>
        <v>31000000</v>
      </c>
      <c r="H78" s="39">
        <v>930000</v>
      </c>
      <c r="I78" s="40">
        <v>30070000</v>
      </c>
    </row>
    <row r="79" spans="1:9" ht="25.5" x14ac:dyDescent="0.25">
      <c r="A79" s="11" t="s">
        <v>141</v>
      </c>
      <c r="B79" s="12" t="s">
        <v>139</v>
      </c>
      <c r="C79" s="12" t="s">
        <v>142</v>
      </c>
      <c r="D79" s="39">
        <f t="shared" ref="D79:D82" si="38">SUM(E79:F79)</f>
        <v>4031800</v>
      </c>
      <c r="E79" s="39">
        <v>685400</v>
      </c>
      <c r="F79" s="39">
        <v>3346400</v>
      </c>
      <c r="G79" s="39">
        <f t="shared" ref="G79:G82" si="39">SUM(H79:I79)</f>
        <v>4031800</v>
      </c>
      <c r="H79" s="39">
        <v>685400</v>
      </c>
      <c r="I79" s="40">
        <v>3346400</v>
      </c>
    </row>
    <row r="80" spans="1:9" ht="38.25" x14ac:dyDescent="0.25">
      <c r="A80" s="11" t="s">
        <v>143</v>
      </c>
      <c r="B80" s="12" t="s">
        <v>139</v>
      </c>
      <c r="C80" s="12" t="s">
        <v>144</v>
      </c>
      <c r="D80" s="39">
        <f t="shared" si="38"/>
        <v>9900000</v>
      </c>
      <c r="E80" s="39">
        <v>1683000</v>
      </c>
      <c r="F80" s="39">
        <v>8217000</v>
      </c>
      <c r="G80" s="39">
        <f t="shared" si="39"/>
        <v>9900000</v>
      </c>
      <c r="H80" s="39">
        <v>1683000</v>
      </c>
      <c r="I80" s="40">
        <v>8217000</v>
      </c>
    </row>
    <row r="81" spans="1:9" ht="25.5" x14ac:dyDescent="0.25">
      <c r="A81" s="11" t="s">
        <v>145</v>
      </c>
      <c r="B81" s="12" t="s">
        <v>139</v>
      </c>
      <c r="C81" s="12" t="s">
        <v>146</v>
      </c>
      <c r="D81" s="39">
        <f t="shared" si="38"/>
        <v>10849300</v>
      </c>
      <c r="E81" s="39">
        <v>325500</v>
      </c>
      <c r="F81" s="39">
        <v>10523800</v>
      </c>
      <c r="G81" s="39">
        <f t="shared" si="39"/>
        <v>10849300</v>
      </c>
      <c r="H81" s="39">
        <v>325500</v>
      </c>
      <c r="I81" s="40">
        <v>10523800</v>
      </c>
    </row>
    <row r="82" spans="1:9" ht="25.5" x14ac:dyDescent="0.25">
      <c r="A82" s="11" t="s">
        <v>147</v>
      </c>
      <c r="B82" s="12" t="s">
        <v>139</v>
      </c>
      <c r="C82" s="12" t="s">
        <v>148</v>
      </c>
      <c r="D82" s="39">
        <f t="shared" si="38"/>
        <v>24842100</v>
      </c>
      <c r="E82" s="39">
        <v>1242100</v>
      </c>
      <c r="F82" s="39">
        <v>23600000</v>
      </c>
      <c r="G82" s="39">
        <f t="shared" si="39"/>
        <v>24842100</v>
      </c>
      <c r="H82" s="39">
        <v>1242100</v>
      </c>
      <c r="I82" s="40">
        <v>23600000</v>
      </c>
    </row>
    <row r="83" spans="1:9" x14ac:dyDescent="0.25">
      <c r="A83" s="9" t="s">
        <v>149</v>
      </c>
      <c r="B83" s="10"/>
      <c r="C83" s="10"/>
      <c r="D83" s="38">
        <f>SUM(D84:D86)</f>
        <v>2302500</v>
      </c>
      <c r="E83" s="38">
        <f t="shared" ref="E83:I83" si="40">SUM(E84:E86)</f>
        <v>752500</v>
      </c>
      <c r="F83" s="38">
        <f t="shared" si="40"/>
        <v>1550000</v>
      </c>
      <c r="G83" s="38">
        <f t="shared" si="40"/>
        <v>2302500</v>
      </c>
      <c r="H83" s="38">
        <f t="shared" si="40"/>
        <v>752500</v>
      </c>
      <c r="I83" s="38">
        <f t="shared" si="40"/>
        <v>1550000</v>
      </c>
    </row>
    <row r="84" spans="1:9" x14ac:dyDescent="0.25">
      <c r="A84" s="11" t="s">
        <v>150</v>
      </c>
      <c r="B84" s="12" t="s">
        <v>139</v>
      </c>
      <c r="C84" s="12" t="s">
        <v>151</v>
      </c>
      <c r="D84" s="39">
        <f>SUM(E84:F84)</f>
        <v>435000</v>
      </c>
      <c r="E84" s="39">
        <v>435000</v>
      </c>
      <c r="F84" s="39">
        <v>0</v>
      </c>
      <c r="G84" s="39">
        <f>SUM(H84:I84)</f>
        <v>435000</v>
      </c>
      <c r="H84" s="39">
        <v>435000</v>
      </c>
      <c r="I84" s="40">
        <v>0</v>
      </c>
    </row>
    <row r="85" spans="1:9" ht="38.25" x14ac:dyDescent="0.25">
      <c r="A85" s="11" t="s">
        <v>152</v>
      </c>
      <c r="B85" s="12" t="s">
        <v>139</v>
      </c>
      <c r="C85" s="12" t="s">
        <v>153</v>
      </c>
      <c r="D85" s="39">
        <f t="shared" ref="D85:D86" si="41">SUM(E85:F85)</f>
        <v>421700</v>
      </c>
      <c r="E85" s="45">
        <v>71700</v>
      </c>
      <c r="F85" s="45">
        <v>350000</v>
      </c>
      <c r="G85" s="39">
        <f t="shared" ref="G85:G86" si="42">SUM(H85:I85)</f>
        <v>421700</v>
      </c>
      <c r="H85" s="45">
        <v>71700</v>
      </c>
      <c r="I85" s="46">
        <v>350000</v>
      </c>
    </row>
    <row r="86" spans="1:9" ht="38.25" x14ac:dyDescent="0.25">
      <c r="A86" s="11" t="s">
        <v>154</v>
      </c>
      <c r="B86" s="12" t="s">
        <v>139</v>
      </c>
      <c r="C86" s="12" t="s">
        <v>155</v>
      </c>
      <c r="D86" s="39">
        <f t="shared" si="41"/>
        <v>1445800</v>
      </c>
      <c r="E86" s="39">
        <f>245800.04-0.04</f>
        <v>245800</v>
      </c>
      <c r="F86" s="39">
        <f>1199999.96+0.04</f>
        <v>1200000</v>
      </c>
      <c r="G86" s="39">
        <f t="shared" si="42"/>
        <v>1445800</v>
      </c>
      <c r="H86" s="39">
        <f>245800.04-0.04</f>
        <v>245800</v>
      </c>
      <c r="I86" s="40">
        <f>1199999.96+0.04</f>
        <v>1200000</v>
      </c>
    </row>
    <row r="87" spans="1:9" ht="60.75" thickBot="1" x14ac:dyDescent="0.3">
      <c r="A87" s="7" t="s">
        <v>156</v>
      </c>
      <c r="B87" s="8"/>
      <c r="C87" s="8"/>
      <c r="D87" s="37">
        <f>D88+D90+D93</f>
        <v>182217476.29000002</v>
      </c>
      <c r="E87" s="37">
        <f t="shared" ref="E87:I87" si="43">E88+E90+E93</f>
        <v>71563176.290000007</v>
      </c>
      <c r="F87" s="37">
        <f t="shared" si="43"/>
        <v>110654300</v>
      </c>
      <c r="G87" s="37">
        <f t="shared" si="43"/>
        <v>178435002.05000001</v>
      </c>
      <c r="H87" s="37">
        <f t="shared" si="43"/>
        <v>71449702.049999997</v>
      </c>
      <c r="I87" s="37">
        <f t="shared" si="43"/>
        <v>106985300</v>
      </c>
    </row>
    <row r="88" spans="1:9" ht="25.5" x14ac:dyDescent="0.25">
      <c r="A88" s="9" t="s">
        <v>157</v>
      </c>
      <c r="B88" s="10"/>
      <c r="C88" s="10"/>
      <c r="D88" s="38">
        <f>SUM(D89)</f>
        <v>4861546.4000000004</v>
      </c>
      <c r="E88" s="38">
        <f t="shared" ref="E88:I88" si="44">SUM(E89)</f>
        <v>145846.39999999999</v>
      </c>
      <c r="F88" s="38">
        <f t="shared" si="44"/>
        <v>4715700</v>
      </c>
      <c r="G88" s="38">
        <f t="shared" si="44"/>
        <v>4861546.4000000004</v>
      </c>
      <c r="H88" s="38">
        <f t="shared" si="44"/>
        <v>145846.39999999999</v>
      </c>
      <c r="I88" s="38">
        <f t="shared" si="44"/>
        <v>4715700</v>
      </c>
    </row>
    <row r="89" spans="1:9" ht="89.25" x14ac:dyDescent="0.25">
      <c r="A89" s="11" t="s">
        <v>158</v>
      </c>
      <c r="B89" s="12" t="s">
        <v>159</v>
      </c>
      <c r="C89" s="12" t="s">
        <v>160</v>
      </c>
      <c r="D89" s="39">
        <f>SUM(E89:F89)</f>
        <v>4861546.4000000004</v>
      </c>
      <c r="E89" s="39">
        <v>145846.39999999999</v>
      </c>
      <c r="F89" s="39">
        <v>4715700</v>
      </c>
      <c r="G89" s="39">
        <f>SUM(H89:I89)</f>
        <v>4861546.4000000004</v>
      </c>
      <c r="H89" s="39">
        <v>145846.39999999999</v>
      </c>
      <c r="I89" s="40">
        <v>4715700</v>
      </c>
    </row>
    <row r="90" spans="1:9" ht="38.25" x14ac:dyDescent="0.25">
      <c r="A90" s="9" t="s">
        <v>161</v>
      </c>
      <c r="B90" s="10"/>
      <c r="C90" s="10"/>
      <c r="D90" s="38">
        <f>SUM(D91:D92)</f>
        <v>16829175.27</v>
      </c>
      <c r="E90" s="38">
        <f t="shared" ref="E90:I90" si="45">SUM(E91:E92)</f>
        <v>504875.27</v>
      </c>
      <c r="F90" s="38">
        <f t="shared" si="45"/>
        <v>16324300</v>
      </c>
      <c r="G90" s="38">
        <f t="shared" si="45"/>
        <v>16807319.59</v>
      </c>
      <c r="H90" s="38">
        <f t="shared" si="45"/>
        <v>504219.59</v>
      </c>
      <c r="I90" s="38">
        <f t="shared" si="45"/>
        <v>16303100</v>
      </c>
    </row>
    <row r="91" spans="1:9" ht="114.75" x14ac:dyDescent="0.25">
      <c r="A91" s="11" t="s">
        <v>162</v>
      </c>
      <c r="B91" s="12" t="s">
        <v>159</v>
      </c>
      <c r="C91" s="12" t="s">
        <v>163</v>
      </c>
      <c r="D91" s="39">
        <f>SUM(E91:F91)</f>
        <v>2521855.6800000002</v>
      </c>
      <c r="E91" s="39">
        <v>75655.679999999993</v>
      </c>
      <c r="F91" s="39">
        <v>2446200</v>
      </c>
      <c r="G91" s="39">
        <f>SUM(H91:I91)</f>
        <v>2500000</v>
      </c>
      <c r="H91" s="39">
        <v>75000</v>
      </c>
      <c r="I91" s="40">
        <v>2425000</v>
      </c>
    </row>
    <row r="92" spans="1:9" ht="114.75" x14ac:dyDescent="0.25">
      <c r="A92" s="11" t="s">
        <v>164</v>
      </c>
      <c r="B92" s="12" t="s">
        <v>159</v>
      </c>
      <c r="C92" s="12" t="s">
        <v>165</v>
      </c>
      <c r="D92" s="39">
        <f>SUM(E92:F92)</f>
        <v>14307319.59</v>
      </c>
      <c r="E92" s="39">
        <v>429219.59</v>
      </c>
      <c r="F92" s="39">
        <v>13878100</v>
      </c>
      <c r="G92" s="39">
        <f>SUM(H92:I92)</f>
        <v>14307319.59</v>
      </c>
      <c r="H92" s="39">
        <v>429219.59</v>
      </c>
      <c r="I92" s="40">
        <v>13878100</v>
      </c>
    </row>
    <row r="93" spans="1:9" ht="25.5" x14ac:dyDescent="0.25">
      <c r="A93" s="9" t="s">
        <v>166</v>
      </c>
      <c r="B93" s="10"/>
      <c r="C93" s="10"/>
      <c r="D93" s="38">
        <f>SUM(D94:D98)</f>
        <v>160526754.62</v>
      </c>
      <c r="E93" s="38">
        <f t="shared" ref="E93:I93" si="46">SUM(E94:E98)</f>
        <v>70912454.620000005</v>
      </c>
      <c r="F93" s="38">
        <f t="shared" si="46"/>
        <v>89614300</v>
      </c>
      <c r="G93" s="38">
        <f t="shared" si="46"/>
        <v>156766136.06</v>
      </c>
      <c r="H93" s="38">
        <f t="shared" si="46"/>
        <v>70799636.060000002</v>
      </c>
      <c r="I93" s="38">
        <f t="shared" si="46"/>
        <v>85966500</v>
      </c>
    </row>
    <row r="94" spans="1:9" ht="76.5" x14ac:dyDescent="0.25">
      <c r="A94" s="11" t="s">
        <v>167</v>
      </c>
      <c r="B94" s="12" t="s">
        <v>168</v>
      </c>
      <c r="C94" s="12" t="s">
        <v>169</v>
      </c>
      <c r="D94" s="39">
        <f>SUM(E94:F94)</f>
        <v>30178144.329999998</v>
      </c>
      <c r="E94" s="39">
        <v>905344.33</v>
      </c>
      <c r="F94" s="39">
        <v>29272800</v>
      </c>
      <c r="G94" s="39">
        <f>SUM(H94:I94)</f>
        <v>26417525.77</v>
      </c>
      <c r="H94" s="39">
        <v>792525.77</v>
      </c>
      <c r="I94" s="40">
        <v>25625000</v>
      </c>
    </row>
    <row r="95" spans="1:9" ht="63.75" x14ac:dyDescent="0.25">
      <c r="A95" s="11" t="s">
        <v>170</v>
      </c>
      <c r="B95" s="12" t="s">
        <v>168</v>
      </c>
      <c r="C95" s="12" t="s">
        <v>171</v>
      </c>
      <c r="D95" s="39">
        <f t="shared" ref="D95:D98" si="47">SUM(E95:F95)</f>
        <v>15042474.220000001</v>
      </c>
      <c r="E95" s="39">
        <v>451274.22</v>
      </c>
      <c r="F95" s="39">
        <v>14591200</v>
      </c>
      <c r="G95" s="39">
        <f t="shared" ref="G95:G98" si="48">SUM(H95:I95)</f>
        <v>15042474.220000001</v>
      </c>
      <c r="H95" s="45">
        <v>451274.22</v>
      </c>
      <c r="I95" s="46">
        <v>14591200</v>
      </c>
    </row>
    <row r="96" spans="1:9" ht="89.25" x14ac:dyDescent="0.25">
      <c r="A96" s="11" t="s">
        <v>172</v>
      </c>
      <c r="B96" s="12" t="s">
        <v>168</v>
      </c>
      <c r="C96" s="12" t="s">
        <v>173</v>
      </c>
      <c r="D96" s="39">
        <f t="shared" si="47"/>
        <v>5154639.18</v>
      </c>
      <c r="E96" s="39">
        <v>154639.18</v>
      </c>
      <c r="F96" s="39">
        <v>5000000</v>
      </c>
      <c r="G96" s="39">
        <f t="shared" si="48"/>
        <v>5154639.18</v>
      </c>
      <c r="H96" s="39">
        <v>154639.18</v>
      </c>
      <c r="I96" s="40">
        <v>5000000</v>
      </c>
    </row>
    <row r="97" spans="1:9" ht="102" x14ac:dyDescent="0.25">
      <c r="A97" s="11" t="s">
        <v>174</v>
      </c>
      <c r="B97" s="12" t="s">
        <v>175</v>
      </c>
      <c r="C97" s="12" t="s">
        <v>176</v>
      </c>
      <c r="D97" s="39">
        <f t="shared" si="47"/>
        <v>42010618.560000002</v>
      </c>
      <c r="E97" s="39">
        <v>1260318.56</v>
      </c>
      <c r="F97" s="39">
        <v>40750300</v>
      </c>
      <c r="G97" s="39">
        <f t="shared" si="48"/>
        <v>42010618.560000002</v>
      </c>
      <c r="H97" s="39">
        <v>1260318.56</v>
      </c>
      <c r="I97" s="40">
        <v>40750300</v>
      </c>
    </row>
    <row r="98" spans="1:9" ht="63.75" x14ac:dyDescent="0.25">
      <c r="A98" s="11" t="s">
        <v>177</v>
      </c>
      <c r="B98" s="12" t="s">
        <v>159</v>
      </c>
      <c r="C98" s="12" t="s">
        <v>178</v>
      </c>
      <c r="D98" s="39">
        <f t="shared" si="47"/>
        <v>68140878.329999998</v>
      </c>
      <c r="E98" s="39">
        <v>68140878.329999998</v>
      </c>
      <c r="F98" s="39">
        <v>0</v>
      </c>
      <c r="G98" s="39">
        <f t="shared" si="48"/>
        <v>68140878.329999998</v>
      </c>
      <c r="H98" s="39">
        <v>68140878.329999998</v>
      </c>
      <c r="I98" s="40">
        <v>0</v>
      </c>
    </row>
    <row r="99" spans="1:9" ht="15.75" thickBot="1" x14ac:dyDescent="0.3">
      <c r="A99" s="7" t="s">
        <v>179</v>
      </c>
      <c r="B99" s="8"/>
      <c r="C99" s="8"/>
      <c r="D99" s="37">
        <f>D100+D112+D120+D124+D130+D137</f>
        <v>1957505566.53</v>
      </c>
      <c r="E99" s="37">
        <f t="shared" ref="E99:I99" si="49">E100+E112+E120+E124+E130+E137</f>
        <v>1154733366.53</v>
      </c>
      <c r="F99" s="37">
        <f t="shared" si="49"/>
        <v>802772200</v>
      </c>
      <c r="G99" s="37">
        <f t="shared" si="49"/>
        <v>1525864425.2000003</v>
      </c>
      <c r="H99" s="37">
        <f t="shared" si="49"/>
        <v>808100156.41000009</v>
      </c>
      <c r="I99" s="37">
        <f t="shared" si="49"/>
        <v>717764268.78999996</v>
      </c>
    </row>
    <row r="100" spans="1:9" ht="25.5" x14ac:dyDescent="0.25">
      <c r="A100" s="9" t="s">
        <v>180</v>
      </c>
      <c r="B100" s="10"/>
      <c r="C100" s="10"/>
      <c r="D100" s="38">
        <f>SUM(D101:D111)</f>
        <v>1490369340</v>
      </c>
      <c r="E100" s="38">
        <f t="shared" ref="E100:I100" si="50">SUM(E101:E111)</f>
        <v>1011026940</v>
      </c>
      <c r="F100" s="38">
        <f t="shared" si="50"/>
        <v>479342400</v>
      </c>
      <c r="G100" s="38">
        <f t="shared" si="50"/>
        <v>1130641142.3499999</v>
      </c>
      <c r="H100" s="38">
        <f t="shared" si="50"/>
        <v>681866058.16000009</v>
      </c>
      <c r="I100" s="38">
        <f t="shared" si="50"/>
        <v>448775084.19</v>
      </c>
    </row>
    <row r="101" spans="1:9" ht="25.5" x14ac:dyDescent="0.25">
      <c r="A101" s="11" t="s">
        <v>21</v>
      </c>
      <c r="B101" s="12" t="s">
        <v>47</v>
      </c>
      <c r="C101" s="12" t="s">
        <v>181</v>
      </c>
      <c r="D101" s="39">
        <f>SUM(E101:F101)</f>
        <v>14156900</v>
      </c>
      <c r="E101" s="39">
        <v>14156900</v>
      </c>
      <c r="F101" s="39">
        <v>0</v>
      </c>
      <c r="G101" s="39">
        <f>SUM(H101:I101)</f>
        <v>13356900</v>
      </c>
      <c r="H101" s="39">
        <v>13356900</v>
      </c>
      <c r="I101" s="40">
        <v>0</v>
      </c>
    </row>
    <row r="102" spans="1:9" ht="25.5" x14ac:dyDescent="0.25">
      <c r="A102" s="11" t="s">
        <v>78</v>
      </c>
      <c r="B102" s="12" t="s">
        <v>79</v>
      </c>
      <c r="C102" s="12" t="s">
        <v>182</v>
      </c>
      <c r="D102" s="39">
        <f t="shared" ref="D102:D111" si="51">SUM(E102:F102)</f>
        <v>628572085</v>
      </c>
      <c r="E102" s="39">
        <v>628572085</v>
      </c>
      <c r="F102" s="39">
        <v>0</v>
      </c>
      <c r="G102" s="39">
        <f t="shared" ref="G102:G111" si="52">SUM(H102:I102)</f>
        <v>333515124.56</v>
      </c>
      <c r="H102" s="39">
        <v>333515124.56</v>
      </c>
      <c r="I102" s="40">
        <v>0</v>
      </c>
    </row>
    <row r="103" spans="1:9" ht="140.25" x14ac:dyDescent="0.25">
      <c r="A103" s="11" t="s">
        <v>183</v>
      </c>
      <c r="B103" s="12" t="s">
        <v>47</v>
      </c>
      <c r="C103" s="12" t="s">
        <v>184</v>
      </c>
      <c r="D103" s="39">
        <f t="shared" si="51"/>
        <v>88547629</v>
      </c>
      <c r="E103" s="45">
        <v>2656429</v>
      </c>
      <c r="F103" s="45">
        <v>85891200</v>
      </c>
      <c r="G103" s="39">
        <f t="shared" si="52"/>
        <v>73441518.560000002</v>
      </c>
      <c r="H103" s="39">
        <v>2203245.66</v>
      </c>
      <c r="I103" s="40">
        <v>71238272.900000006</v>
      </c>
    </row>
    <row r="104" spans="1:9" ht="102" x14ac:dyDescent="0.25">
      <c r="A104" s="11" t="s">
        <v>185</v>
      </c>
      <c r="B104" s="12" t="s">
        <v>47</v>
      </c>
      <c r="C104" s="12" t="s">
        <v>186</v>
      </c>
      <c r="D104" s="39">
        <f t="shared" si="51"/>
        <v>42347011</v>
      </c>
      <c r="E104" s="39">
        <v>1270411</v>
      </c>
      <c r="F104" s="39">
        <v>41076600</v>
      </c>
      <c r="G104" s="39">
        <f t="shared" si="52"/>
        <v>41779373.659999996</v>
      </c>
      <c r="H104" s="39">
        <v>1253381.8700000001</v>
      </c>
      <c r="I104" s="40">
        <v>40525991.789999999</v>
      </c>
    </row>
    <row r="105" spans="1:9" ht="89.25" x14ac:dyDescent="0.25">
      <c r="A105" s="11" t="s">
        <v>187</v>
      </c>
      <c r="B105" s="12" t="s">
        <v>47</v>
      </c>
      <c r="C105" s="12" t="s">
        <v>188</v>
      </c>
      <c r="D105" s="39">
        <f t="shared" si="51"/>
        <v>11000000</v>
      </c>
      <c r="E105" s="39">
        <v>1870000</v>
      </c>
      <c r="F105" s="39">
        <v>9130000</v>
      </c>
      <c r="G105" s="39">
        <f t="shared" si="52"/>
        <v>11000000</v>
      </c>
      <c r="H105" s="39">
        <v>1870000</v>
      </c>
      <c r="I105" s="40">
        <v>9130000</v>
      </c>
    </row>
    <row r="106" spans="1:9" ht="38.25" x14ac:dyDescent="0.25">
      <c r="A106" s="11" t="s">
        <v>189</v>
      </c>
      <c r="B106" s="12" t="s">
        <v>79</v>
      </c>
      <c r="C106" s="12" t="s">
        <v>190</v>
      </c>
      <c r="D106" s="39">
        <f t="shared" si="51"/>
        <v>413547715</v>
      </c>
      <c r="E106" s="39">
        <v>70303115</v>
      </c>
      <c r="F106" s="39">
        <v>343244600</v>
      </c>
      <c r="G106" s="39">
        <f t="shared" si="52"/>
        <v>395037135.88</v>
      </c>
      <c r="H106" s="39">
        <v>67156316.379999995</v>
      </c>
      <c r="I106" s="40">
        <v>327880819.5</v>
      </c>
    </row>
    <row r="107" spans="1:9" ht="89.25" x14ac:dyDescent="0.25">
      <c r="A107" s="11" t="s">
        <v>191</v>
      </c>
      <c r="B107" s="12" t="s">
        <v>47</v>
      </c>
      <c r="C107" s="12" t="s">
        <v>192</v>
      </c>
      <c r="D107" s="39">
        <f t="shared" si="51"/>
        <v>702000</v>
      </c>
      <c r="E107" s="39">
        <v>702000</v>
      </c>
      <c r="F107" s="39">
        <v>0</v>
      </c>
      <c r="G107" s="39">
        <f t="shared" si="52"/>
        <v>702000</v>
      </c>
      <c r="H107" s="39">
        <v>702000</v>
      </c>
      <c r="I107" s="40">
        <v>0</v>
      </c>
    </row>
    <row r="108" spans="1:9" ht="63.75" x14ac:dyDescent="0.25">
      <c r="A108" s="11" t="s">
        <v>193</v>
      </c>
      <c r="B108" s="12" t="s">
        <v>47</v>
      </c>
      <c r="C108" s="12" t="s">
        <v>194</v>
      </c>
      <c r="D108" s="39">
        <f t="shared" si="51"/>
        <v>179427600</v>
      </c>
      <c r="E108" s="39">
        <v>179427600</v>
      </c>
      <c r="F108" s="39">
        <v>0</v>
      </c>
      <c r="G108" s="39">
        <f t="shared" si="52"/>
        <v>149740800</v>
      </c>
      <c r="H108" s="39">
        <v>149740800</v>
      </c>
      <c r="I108" s="40">
        <v>0</v>
      </c>
    </row>
    <row r="109" spans="1:9" ht="25.5" x14ac:dyDescent="0.25">
      <c r="A109" s="11" t="s">
        <v>195</v>
      </c>
      <c r="B109" s="12" t="s">
        <v>47</v>
      </c>
      <c r="C109" s="12" t="s">
        <v>196</v>
      </c>
      <c r="D109" s="39">
        <f t="shared" si="51"/>
        <v>18887700</v>
      </c>
      <c r="E109" s="39">
        <v>18887700</v>
      </c>
      <c r="F109" s="39">
        <v>0</v>
      </c>
      <c r="G109" s="39">
        <f t="shared" si="52"/>
        <v>18887589.850000001</v>
      </c>
      <c r="H109" s="39">
        <v>18887589.850000001</v>
      </c>
      <c r="I109" s="40">
        <v>0</v>
      </c>
    </row>
    <row r="110" spans="1:9" ht="51" x14ac:dyDescent="0.25">
      <c r="A110" s="11" t="s">
        <v>197</v>
      </c>
      <c r="B110" s="12" t="s">
        <v>47</v>
      </c>
      <c r="C110" s="12" t="s">
        <v>198</v>
      </c>
      <c r="D110" s="39">
        <f t="shared" si="51"/>
        <v>81817400</v>
      </c>
      <c r="E110" s="39">
        <v>81817400</v>
      </c>
      <c r="F110" s="39">
        <v>0</v>
      </c>
      <c r="G110" s="39">
        <f t="shared" si="52"/>
        <v>81817400</v>
      </c>
      <c r="H110" s="39">
        <v>81817400</v>
      </c>
      <c r="I110" s="40">
        <v>0</v>
      </c>
    </row>
    <row r="111" spans="1:9" ht="25.5" x14ac:dyDescent="0.25">
      <c r="A111" s="11" t="s">
        <v>199</v>
      </c>
      <c r="B111" s="12" t="s">
        <v>47</v>
      </c>
      <c r="C111" s="12" t="s">
        <v>200</v>
      </c>
      <c r="D111" s="39">
        <f t="shared" si="51"/>
        <v>11363300</v>
      </c>
      <c r="E111" s="39">
        <v>11363300</v>
      </c>
      <c r="F111" s="39">
        <v>0</v>
      </c>
      <c r="G111" s="39">
        <f t="shared" si="52"/>
        <v>11363299.84</v>
      </c>
      <c r="H111" s="39">
        <v>11363299.84</v>
      </c>
      <c r="I111" s="40">
        <v>0</v>
      </c>
    </row>
    <row r="112" spans="1:9" ht="25.5" x14ac:dyDescent="0.25">
      <c r="A112" s="9" t="s">
        <v>201</v>
      </c>
      <c r="B112" s="10"/>
      <c r="C112" s="10"/>
      <c r="D112" s="38">
        <f>SUM(D113:D119)</f>
        <v>59700594</v>
      </c>
      <c r="E112" s="38">
        <f t="shared" ref="E112:I112" si="53">SUM(E113:E119)</f>
        <v>50096994</v>
      </c>
      <c r="F112" s="38">
        <f t="shared" si="53"/>
        <v>9603600</v>
      </c>
      <c r="G112" s="38">
        <f t="shared" si="53"/>
        <v>53023182.159999996</v>
      </c>
      <c r="H112" s="38">
        <f t="shared" si="53"/>
        <v>44301832.890000001</v>
      </c>
      <c r="I112" s="38">
        <f t="shared" si="53"/>
        <v>8721349.2699999996</v>
      </c>
    </row>
    <row r="113" spans="1:9" ht="25.5" x14ac:dyDescent="0.25">
      <c r="A113" s="11" t="s">
        <v>21</v>
      </c>
      <c r="B113" s="12" t="s">
        <v>47</v>
      </c>
      <c r="C113" s="12" t="s">
        <v>202</v>
      </c>
      <c r="D113" s="39">
        <f>SUM(E113:F113)</f>
        <v>21354050</v>
      </c>
      <c r="E113" s="39">
        <v>21354050</v>
      </c>
      <c r="F113" s="39">
        <v>0</v>
      </c>
      <c r="G113" s="39">
        <f>SUM(H113:I113)</f>
        <v>19582400</v>
      </c>
      <c r="H113" s="39">
        <v>19582400</v>
      </c>
      <c r="I113" s="40">
        <v>0</v>
      </c>
    </row>
    <row r="114" spans="1:9" ht="38.25" x14ac:dyDescent="0.25">
      <c r="A114" s="11" t="s">
        <v>203</v>
      </c>
      <c r="B114" s="12" t="s">
        <v>47</v>
      </c>
      <c r="C114" s="12" t="s">
        <v>204</v>
      </c>
      <c r="D114" s="39">
        <f t="shared" ref="D114:D119" si="54">SUM(E114:F114)</f>
        <v>750000</v>
      </c>
      <c r="E114" s="39">
        <v>750000</v>
      </c>
      <c r="F114" s="39">
        <v>0</v>
      </c>
      <c r="G114" s="39">
        <f t="shared" ref="G114:G119" si="55">SUM(H114:I114)</f>
        <v>750000</v>
      </c>
      <c r="H114" s="39">
        <v>750000</v>
      </c>
      <c r="I114" s="40">
        <v>0</v>
      </c>
    </row>
    <row r="115" spans="1:9" ht="38.25" x14ac:dyDescent="0.25">
      <c r="A115" s="11" t="s">
        <v>205</v>
      </c>
      <c r="B115" s="12" t="s">
        <v>47</v>
      </c>
      <c r="C115" s="12" t="s">
        <v>206</v>
      </c>
      <c r="D115" s="39">
        <f t="shared" si="54"/>
        <v>11200800</v>
      </c>
      <c r="E115" s="39">
        <v>11200800</v>
      </c>
      <c r="F115" s="39">
        <v>0</v>
      </c>
      <c r="G115" s="39">
        <f t="shared" si="55"/>
        <v>10499700</v>
      </c>
      <c r="H115" s="39">
        <v>10499700</v>
      </c>
      <c r="I115" s="40">
        <v>0</v>
      </c>
    </row>
    <row r="116" spans="1:9" ht="25.5" x14ac:dyDescent="0.25">
      <c r="A116" s="11" t="s">
        <v>207</v>
      </c>
      <c r="B116" s="12" t="s">
        <v>47</v>
      </c>
      <c r="C116" s="12" t="s">
        <v>208</v>
      </c>
      <c r="D116" s="39">
        <f t="shared" si="54"/>
        <v>15663100</v>
      </c>
      <c r="E116" s="39">
        <v>15663100</v>
      </c>
      <c r="F116" s="39">
        <v>0</v>
      </c>
      <c r="G116" s="39">
        <f t="shared" si="55"/>
        <v>13200000</v>
      </c>
      <c r="H116" s="39">
        <v>13200000</v>
      </c>
      <c r="I116" s="40">
        <v>0</v>
      </c>
    </row>
    <row r="117" spans="1:9" ht="25.5" x14ac:dyDescent="0.25">
      <c r="A117" s="11" t="s">
        <v>209</v>
      </c>
      <c r="B117" s="12" t="s">
        <v>47</v>
      </c>
      <c r="C117" s="12" t="s">
        <v>210</v>
      </c>
      <c r="D117" s="39">
        <f t="shared" si="54"/>
        <v>832025</v>
      </c>
      <c r="E117" s="39">
        <v>832025</v>
      </c>
      <c r="F117" s="39">
        <v>0</v>
      </c>
      <c r="G117" s="39">
        <f t="shared" si="55"/>
        <v>0</v>
      </c>
      <c r="H117" s="39">
        <v>0</v>
      </c>
      <c r="I117" s="40">
        <v>0</v>
      </c>
    </row>
    <row r="118" spans="1:9" ht="63.75" x14ac:dyDescent="0.25">
      <c r="A118" s="11" t="s">
        <v>211</v>
      </c>
      <c r="B118" s="12" t="s">
        <v>47</v>
      </c>
      <c r="C118" s="12" t="s">
        <v>212</v>
      </c>
      <c r="D118" s="39">
        <f t="shared" si="54"/>
        <v>8410722</v>
      </c>
      <c r="E118" s="39">
        <f>252322.01-0.01</f>
        <v>252322</v>
      </c>
      <c r="F118" s="39">
        <f>8158399.99+0.01</f>
        <v>8158400</v>
      </c>
      <c r="G118" s="39">
        <f t="shared" si="55"/>
        <v>7534800.1600000001</v>
      </c>
      <c r="H118" s="39">
        <v>226044.33</v>
      </c>
      <c r="I118" s="40">
        <v>7308755.8300000001</v>
      </c>
    </row>
    <row r="119" spans="1:9" ht="102" x14ac:dyDescent="0.25">
      <c r="A119" s="11" t="s">
        <v>213</v>
      </c>
      <c r="B119" s="12" t="s">
        <v>47</v>
      </c>
      <c r="C119" s="12" t="s">
        <v>214</v>
      </c>
      <c r="D119" s="39">
        <f t="shared" si="54"/>
        <v>1489897</v>
      </c>
      <c r="E119" s="39">
        <v>44697</v>
      </c>
      <c r="F119" s="39">
        <v>1445200</v>
      </c>
      <c r="G119" s="39">
        <f t="shared" si="55"/>
        <v>1456282</v>
      </c>
      <c r="H119" s="39">
        <v>43688.56</v>
      </c>
      <c r="I119" s="40">
        <v>1412593.44</v>
      </c>
    </row>
    <row r="120" spans="1:9" ht="25.5" x14ac:dyDescent="0.25">
      <c r="A120" s="9" t="s">
        <v>215</v>
      </c>
      <c r="B120" s="10"/>
      <c r="C120" s="10"/>
      <c r="D120" s="38">
        <f>SUM(D121:D123)</f>
        <v>160965615</v>
      </c>
      <c r="E120" s="38">
        <f t="shared" ref="E120:I120" si="56">SUM(E121:E123)</f>
        <v>25996115</v>
      </c>
      <c r="F120" s="38">
        <f t="shared" si="56"/>
        <v>134969500</v>
      </c>
      <c r="G120" s="38">
        <f t="shared" si="56"/>
        <v>111676454.37</v>
      </c>
      <c r="H120" s="38">
        <f t="shared" si="56"/>
        <v>23936409.98</v>
      </c>
      <c r="I120" s="38">
        <f t="shared" si="56"/>
        <v>87740044.390000001</v>
      </c>
    </row>
    <row r="121" spans="1:9" ht="25.5" x14ac:dyDescent="0.25">
      <c r="A121" s="11" t="s">
        <v>21</v>
      </c>
      <c r="B121" s="12" t="s">
        <v>47</v>
      </c>
      <c r="C121" s="12" t="s">
        <v>216</v>
      </c>
      <c r="D121" s="39">
        <f>SUM(E121:F121)</f>
        <v>2917300</v>
      </c>
      <c r="E121" s="39">
        <v>2917300</v>
      </c>
      <c r="F121" s="39">
        <v>0</v>
      </c>
      <c r="G121" s="39">
        <f>SUM(H121:I121)</f>
        <v>2677300</v>
      </c>
      <c r="H121" s="39">
        <v>2677300</v>
      </c>
      <c r="I121" s="40">
        <v>0</v>
      </c>
    </row>
    <row r="122" spans="1:9" ht="25.5" x14ac:dyDescent="0.25">
      <c r="A122" s="11" t="s">
        <v>217</v>
      </c>
      <c r="B122" s="12" t="s">
        <v>47</v>
      </c>
      <c r="C122" s="12" t="s">
        <v>218</v>
      </c>
      <c r="D122" s="39">
        <f t="shared" ref="D122:D123" si="57">SUM(E122:F122)</f>
        <v>18904500</v>
      </c>
      <c r="E122" s="39">
        <v>18904500</v>
      </c>
      <c r="F122" s="39">
        <v>0</v>
      </c>
      <c r="G122" s="39">
        <f t="shared" ref="G122:G123" si="58">SUM(H122:I122)</f>
        <v>18545500</v>
      </c>
      <c r="H122" s="39">
        <v>18545500</v>
      </c>
      <c r="I122" s="40">
        <v>0</v>
      </c>
    </row>
    <row r="123" spans="1:9" ht="51" x14ac:dyDescent="0.25">
      <c r="A123" s="11" t="s">
        <v>219</v>
      </c>
      <c r="B123" s="12" t="s">
        <v>47</v>
      </c>
      <c r="C123" s="12" t="s">
        <v>220</v>
      </c>
      <c r="D123" s="39">
        <f t="shared" si="57"/>
        <v>139143815</v>
      </c>
      <c r="E123" s="45">
        <v>4174315</v>
      </c>
      <c r="F123" s="45">
        <v>134969500</v>
      </c>
      <c r="G123" s="39">
        <f t="shared" si="58"/>
        <v>90453654.370000005</v>
      </c>
      <c r="H123" s="39">
        <v>2713609.98</v>
      </c>
      <c r="I123" s="40">
        <v>87740044.390000001</v>
      </c>
    </row>
    <row r="124" spans="1:9" ht="25.5" x14ac:dyDescent="0.25">
      <c r="A124" s="9" t="s">
        <v>221</v>
      </c>
      <c r="B124" s="10"/>
      <c r="C124" s="10"/>
      <c r="D124" s="38">
        <f>SUM(D125:D129)</f>
        <v>8985500</v>
      </c>
      <c r="E124" s="38">
        <f t="shared" ref="E124:I124" si="59">SUM(E125:E129)</f>
        <v>8985500</v>
      </c>
      <c r="F124" s="38">
        <f t="shared" si="59"/>
        <v>0</v>
      </c>
      <c r="G124" s="38">
        <f t="shared" si="59"/>
        <v>7533425.2000000002</v>
      </c>
      <c r="H124" s="38">
        <f t="shared" si="59"/>
        <v>7533425.2000000002</v>
      </c>
      <c r="I124" s="38">
        <f t="shared" si="59"/>
        <v>0</v>
      </c>
    </row>
    <row r="125" spans="1:9" ht="25.5" x14ac:dyDescent="0.25">
      <c r="A125" s="11" t="s">
        <v>21</v>
      </c>
      <c r="B125" s="12" t="s">
        <v>222</v>
      </c>
      <c r="C125" s="12" t="s">
        <v>223</v>
      </c>
      <c r="D125" s="39">
        <f>SUM(E125:F125)</f>
        <v>3047200</v>
      </c>
      <c r="E125" s="39">
        <v>3047200</v>
      </c>
      <c r="F125" s="39">
        <v>0</v>
      </c>
      <c r="G125" s="39">
        <f>SUM(H125:I125)</f>
        <v>2721975</v>
      </c>
      <c r="H125" s="39">
        <v>2721975</v>
      </c>
      <c r="I125" s="40">
        <v>0</v>
      </c>
    </row>
    <row r="126" spans="1:9" ht="51" x14ac:dyDescent="0.25">
      <c r="A126" s="11" t="s">
        <v>224</v>
      </c>
      <c r="B126" s="12" t="s">
        <v>222</v>
      </c>
      <c r="C126" s="12" t="s">
        <v>225</v>
      </c>
      <c r="D126" s="39">
        <f t="shared" ref="D126:D129" si="60">SUM(E126:F126)</f>
        <v>270000</v>
      </c>
      <c r="E126" s="39">
        <v>270000</v>
      </c>
      <c r="F126" s="39">
        <v>0</v>
      </c>
      <c r="G126" s="39">
        <f t="shared" ref="G126:G129" si="61">SUM(H126:I126)</f>
        <v>171769.7</v>
      </c>
      <c r="H126" s="39">
        <v>171769.7</v>
      </c>
      <c r="I126" s="40">
        <v>0</v>
      </c>
    </row>
    <row r="127" spans="1:9" ht="38.25" x14ac:dyDescent="0.25">
      <c r="A127" s="11" t="s">
        <v>226</v>
      </c>
      <c r="B127" s="12" t="s">
        <v>47</v>
      </c>
      <c r="C127" s="12" t="s">
        <v>227</v>
      </c>
      <c r="D127" s="39">
        <f t="shared" si="60"/>
        <v>3023300</v>
      </c>
      <c r="E127" s="39">
        <v>3023300</v>
      </c>
      <c r="F127" s="39">
        <v>0</v>
      </c>
      <c r="G127" s="39">
        <f t="shared" si="61"/>
        <v>2729300</v>
      </c>
      <c r="H127" s="39">
        <v>2729300</v>
      </c>
      <c r="I127" s="40">
        <v>0</v>
      </c>
    </row>
    <row r="128" spans="1:9" ht="38.25" x14ac:dyDescent="0.25">
      <c r="A128" s="11" t="s">
        <v>228</v>
      </c>
      <c r="B128" s="12" t="s">
        <v>222</v>
      </c>
      <c r="C128" s="12" t="s">
        <v>229</v>
      </c>
      <c r="D128" s="39">
        <f t="shared" si="60"/>
        <v>2345000</v>
      </c>
      <c r="E128" s="39">
        <v>2345000</v>
      </c>
      <c r="F128" s="39">
        <v>0</v>
      </c>
      <c r="G128" s="39">
        <f t="shared" si="61"/>
        <v>1910380.5</v>
      </c>
      <c r="H128" s="39">
        <v>1910380.5</v>
      </c>
      <c r="I128" s="40">
        <v>0</v>
      </c>
    </row>
    <row r="129" spans="1:9" ht="38.25" x14ac:dyDescent="0.25">
      <c r="A129" s="11" t="s">
        <v>230</v>
      </c>
      <c r="B129" s="12" t="s">
        <v>222</v>
      </c>
      <c r="C129" s="12" t="s">
        <v>231</v>
      </c>
      <c r="D129" s="39">
        <f t="shared" si="60"/>
        <v>300000</v>
      </c>
      <c r="E129" s="39">
        <v>300000</v>
      </c>
      <c r="F129" s="39">
        <v>0</v>
      </c>
      <c r="G129" s="39">
        <f t="shared" si="61"/>
        <v>0</v>
      </c>
      <c r="H129" s="39">
        <v>0</v>
      </c>
      <c r="I129" s="40">
        <v>0</v>
      </c>
    </row>
    <row r="130" spans="1:9" ht="38.25" x14ac:dyDescent="0.25">
      <c r="A130" s="9" t="s">
        <v>232</v>
      </c>
      <c r="B130" s="10"/>
      <c r="C130" s="10"/>
      <c r="D130" s="38">
        <f>SUM(D131:D136)</f>
        <v>79518217.530000001</v>
      </c>
      <c r="E130" s="38">
        <f t="shared" ref="E130:I130" si="62">SUM(E131:E136)</f>
        <v>10363117.529999999</v>
      </c>
      <c r="F130" s="38">
        <f t="shared" si="62"/>
        <v>69155100</v>
      </c>
      <c r="G130" s="38">
        <f t="shared" si="62"/>
        <v>71536979.719999999</v>
      </c>
      <c r="H130" s="38">
        <f t="shared" si="62"/>
        <v>8710788.7799999993</v>
      </c>
      <c r="I130" s="38">
        <f t="shared" si="62"/>
        <v>62826190.939999998</v>
      </c>
    </row>
    <row r="131" spans="1:9" ht="63.75" x14ac:dyDescent="0.25">
      <c r="A131" s="11" t="s">
        <v>233</v>
      </c>
      <c r="B131" s="12" t="s">
        <v>47</v>
      </c>
      <c r="C131" s="12" t="s">
        <v>234</v>
      </c>
      <c r="D131" s="39">
        <f>SUM(E131:F131)</f>
        <v>71293917.530000001</v>
      </c>
      <c r="E131" s="39">
        <v>2138817.5299999998</v>
      </c>
      <c r="F131" s="39">
        <v>69155100</v>
      </c>
      <c r="G131" s="39">
        <f>SUM(H131:I131)</f>
        <v>64769269.019999996</v>
      </c>
      <c r="H131" s="39">
        <v>1943078.08</v>
      </c>
      <c r="I131" s="40">
        <v>62826190.939999998</v>
      </c>
    </row>
    <row r="132" spans="1:9" ht="25.5" x14ac:dyDescent="0.25">
      <c r="A132" s="11" t="s">
        <v>235</v>
      </c>
      <c r="B132" s="12" t="s">
        <v>222</v>
      </c>
      <c r="C132" s="12" t="s">
        <v>236</v>
      </c>
      <c r="D132" s="39">
        <f t="shared" ref="D132:D136" si="63">SUM(E132:F132)</f>
        <v>3352500</v>
      </c>
      <c r="E132" s="39">
        <v>3352500</v>
      </c>
      <c r="F132" s="39">
        <v>0</v>
      </c>
      <c r="G132" s="39">
        <f t="shared" ref="G132:G136" si="64">SUM(H132:I132)</f>
        <v>2450936.5</v>
      </c>
      <c r="H132" s="39">
        <v>2450936.5</v>
      </c>
      <c r="I132" s="40">
        <v>0</v>
      </c>
    </row>
    <row r="133" spans="1:9" ht="38.25" x14ac:dyDescent="0.25">
      <c r="A133" s="11" t="s">
        <v>237</v>
      </c>
      <c r="B133" s="12" t="s">
        <v>222</v>
      </c>
      <c r="C133" s="12" t="s">
        <v>238</v>
      </c>
      <c r="D133" s="39">
        <f t="shared" si="63"/>
        <v>1896600</v>
      </c>
      <c r="E133" s="39">
        <v>1896600</v>
      </c>
      <c r="F133" s="39">
        <v>0</v>
      </c>
      <c r="G133" s="39">
        <f t="shared" si="64"/>
        <v>1629500</v>
      </c>
      <c r="H133" s="39">
        <v>1629500</v>
      </c>
      <c r="I133" s="40">
        <v>0</v>
      </c>
    </row>
    <row r="134" spans="1:9" ht="102" x14ac:dyDescent="0.25">
      <c r="A134" s="11" t="s">
        <v>239</v>
      </c>
      <c r="B134" s="12" t="s">
        <v>222</v>
      </c>
      <c r="C134" s="12" t="s">
        <v>240</v>
      </c>
      <c r="D134" s="39">
        <f t="shared" si="63"/>
        <v>2152200</v>
      </c>
      <c r="E134" s="39">
        <v>2152200</v>
      </c>
      <c r="F134" s="39">
        <v>0</v>
      </c>
      <c r="G134" s="39">
        <f t="shared" si="64"/>
        <v>1973230</v>
      </c>
      <c r="H134" s="39">
        <v>1973230</v>
      </c>
      <c r="I134" s="40">
        <v>0</v>
      </c>
    </row>
    <row r="135" spans="1:9" ht="51" x14ac:dyDescent="0.25">
      <c r="A135" s="11" t="s">
        <v>241</v>
      </c>
      <c r="B135" s="12" t="s">
        <v>222</v>
      </c>
      <c r="C135" s="12" t="s">
        <v>242</v>
      </c>
      <c r="D135" s="39">
        <f t="shared" si="63"/>
        <v>770000</v>
      </c>
      <c r="E135" s="39">
        <v>770000</v>
      </c>
      <c r="F135" s="39">
        <v>0</v>
      </c>
      <c r="G135" s="39">
        <f t="shared" si="64"/>
        <v>664494.19999999995</v>
      </c>
      <c r="H135" s="39">
        <v>664494.19999999995</v>
      </c>
      <c r="I135" s="40">
        <v>0</v>
      </c>
    </row>
    <row r="136" spans="1:9" ht="76.5" x14ac:dyDescent="0.25">
      <c r="A136" s="11" t="s">
        <v>243</v>
      </c>
      <c r="B136" s="12" t="s">
        <v>222</v>
      </c>
      <c r="C136" s="12" t="s">
        <v>244</v>
      </c>
      <c r="D136" s="39">
        <f t="shared" si="63"/>
        <v>53000</v>
      </c>
      <c r="E136" s="39">
        <v>53000</v>
      </c>
      <c r="F136" s="39">
        <v>0</v>
      </c>
      <c r="G136" s="39">
        <f t="shared" si="64"/>
        <v>49550</v>
      </c>
      <c r="H136" s="39">
        <v>49550</v>
      </c>
      <c r="I136" s="40">
        <v>0</v>
      </c>
    </row>
    <row r="137" spans="1:9" ht="38.25" x14ac:dyDescent="0.25">
      <c r="A137" s="9" t="s">
        <v>245</v>
      </c>
      <c r="B137" s="10"/>
      <c r="C137" s="10"/>
      <c r="D137" s="38">
        <f>SUM(D138:D143)</f>
        <v>157966300</v>
      </c>
      <c r="E137" s="38">
        <f t="shared" ref="E137:I137" si="65">SUM(E138:E143)</f>
        <v>48264700</v>
      </c>
      <c r="F137" s="38">
        <f t="shared" si="65"/>
        <v>109701600</v>
      </c>
      <c r="G137" s="38">
        <f t="shared" si="65"/>
        <v>151453241.40000001</v>
      </c>
      <c r="H137" s="38">
        <f t="shared" si="65"/>
        <v>41751641.399999999</v>
      </c>
      <c r="I137" s="38">
        <f t="shared" si="65"/>
        <v>109701600</v>
      </c>
    </row>
    <row r="138" spans="1:9" ht="25.5" x14ac:dyDescent="0.25">
      <c r="A138" s="11" t="s">
        <v>21</v>
      </c>
      <c r="B138" s="12" t="s">
        <v>222</v>
      </c>
      <c r="C138" s="12" t="s">
        <v>246</v>
      </c>
      <c r="D138" s="39">
        <f>SUM(E138:F138)</f>
        <v>18494035</v>
      </c>
      <c r="E138" s="39">
        <v>18494035</v>
      </c>
      <c r="F138" s="39">
        <v>0</v>
      </c>
      <c r="G138" s="39">
        <f>SUM(H138:I138)</f>
        <v>13175222</v>
      </c>
      <c r="H138" s="39">
        <v>13175222</v>
      </c>
      <c r="I138" s="40">
        <v>0</v>
      </c>
    </row>
    <row r="139" spans="1:9" ht="38.25" x14ac:dyDescent="0.25">
      <c r="A139" s="11" t="s">
        <v>203</v>
      </c>
      <c r="B139" s="12" t="s">
        <v>222</v>
      </c>
      <c r="C139" s="12" t="s">
        <v>247</v>
      </c>
      <c r="D139" s="39">
        <f t="shared" ref="D139:D143" si="66">SUM(E139:F139)</f>
        <v>6226910</v>
      </c>
      <c r="E139" s="39">
        <v>6226910</v>
      </c>
      <c r="F139" s="39">
        <v>0</v>
      </c>
      <c r="G139" s="39">
        <f t="shared" ref="G139:G143" si="67">SUM(H139:I139)</f>
        <v>6139000</v>
      </c>
      <c r="H139" s="39">
        <v>6139000</v>
      </c>
      <c r="I139" s="40">
        <v>0</v>
      </c>
    </row>
    <row r="140" spans="1:9" ht="25.5" x14ac:dyDescent="0.25">
      <c r="A140" s="11" t="s">
        <v>248</v>
      </c>
      <c r="B140" s="12" t="s">
        <v>222</v>
      </c>
      <c r="C140" s="12" t="s">
        <v>249</v>
      </c>
      <c r="D140" s="39">
        <f t="shared" si="66"/>
        <v>360000</v>
      </c>
      <c r="E140" s="39">
        <v>360000</v>
      </c>
      <c r="F140" s="39">
        <v>0</v>
      </c>
      <c r="G140" s="39">
        <f t="shared" si="67"/>
        <v>360000</v>
      </c>
      <c r="H140" s="39">
        <v>360000</v>
      </c>
      <c r="I140" s="40">
        <v>0</v>
      </c>
    </row>
    <row r="141" spans="1:9" ht="25.5" x14ac:dyDescent="0.25">
      <c r="A141" s="11" t="s">
        <v>250</v>
      </c>
      <c r="B141" s="12" t="s">
        <v>222</v>
      </c>
      <c r="C141" s="12" t="s">
        <v>251</v>
      </c>
      <c r="D141" s="39">
        <f t="shared" si="66"/>
        <v>6290855</v>
      </c>
      <c r="E141" s="39">
        <v>6290855</v>
      </c>
      <c r="F141" s="39">
        <v>0</v>
      </c>
      <c r="G141" s="39">
        <f t="shared" si="67"/>
        <v>6173453</v>
      </c>
      <c r="H141" s="39">
        <v>6173453</v>
      </c>
      <c r="I141" s="40">
        <v>0</v>
      </c>
    </row>
    <row r="142" spans="1:9" ht="51" x14ac:dyDescent="0.25">
      <c r="A142" s="11" t="s">
        <v>252</v>
      </c>
      <c r="B142" s="12" t="s">
        <v>222</v>
      </c>
      <c r="C142" s="12" t="s">
        <v>253</v>
      </c>
      <c r="D142" s="39">
        <f t="shared" si="66"/>
        <v>13500000</v>
      </c>
      <c r="E142" s="39">
        <v>13500000</v>
      </c>
      <c r="F142" s="39">
        <v>0</v>
      </c>
      <c r="G142" s="39">
        <f t="shared" si="67"/>
        <v>12511066.4</v>
      </c>
      <c r="H142" s="39">
        <v>12511066.4</v>
      </c>
      <c r="I142" s="40">
        <v>0</v>
      </c>
    </row>
    <row r="143" spans="1:9" ht="38.25" x14ac:dyDescent="0.25">
      <c r="A143" s="11" t="s">
        <v>254</v>
      </c>
      <c r="B143" s="12" t="s">
        <v>222</v>
      </c>
      <c r="C143" s="12" t="s">
        <v>255</v>
      </c>
      <c r="D143" s="39">
        <f t="shared" si="66"/>
        <v>113094500</v>
      </c>
      <c r="E143" s="39">
        <v>3392900</v>
      </c>
      <c r="F143" s="39">
        <v>109701600</v>
      </c>
      <c r="G143" s="39">
        <f t="shared" si="67"/>
        <v>113094500</v>
      </c>
      <c r="H143" s="45">
        <v>3392900</v>
      </c>
      <c r="I143" s="46">
        <v>109701600</v>
      </c>
    </row>
    <row r="144" spans="1:9" ht="15.75" thickBot="1" x14ac:dyDescent="0.3">
      <c r="A144" s="7" t="s">
        <v>256</v>
      </c>
      <c r="B144" s="8"/>
      <c r="C144" s="8"/>
      <c r="D144" s="37">
        <f>D145</f>
        <v>25644226.800000001</v>
      </c>
      <c r="E144" s="37">
        <v>769326.8</v>
      </c>
      <c r="F144" s="37">
        <v>24874900</v>
      </c>
      <c r="G144" s="37">
        <v>25644226.800000001</v>
      </c>
      <c r="H144" s="37">
        <v>769326.8</v>
      </c>
      <c r="I144" s="41">
        <v>24874900</v>
      </c>
    </row>
    <row r="145" spans="1:9" ht="51" x14ac:dyDescent="0.25">
      <c r="A145" s="9" t="s">
        <v>257</v>
      </c>
      <c r="B145" s="10"/>
      <c r="C145" s="10"/>
      <c r="D145" s="38">
        <f>SUM(D146)</f>
        <v>25644226.800000001</v>
      </c>
      <c r="E145" s="38">
        <f t="shared" ref="E145:I145" si="68">SUM(E146)</f>
        <v>769326.8</v>
      </c>
      <c r="F145" s="38">
        <f t="shared" si="68"/>
        <v>24874900</v>
      </c>
      <c r="G145" s="38">
        <f t="shared" si="68"/>
        <v>25644226.800000001</v>
      </c>
      <c r="H145" s="38">
        <f t="shared" si="68"/>
        <v>769326.8</v>
      </c>
      <c r="I145" s="38">
        <f t="shared" si="68"/>
        <v>24874900</v>
      </c>
    </row>
    <row r="146" spans="1:9" ht="51" x14ac:dyDescent="0.25">
      <c r="A146" s="11" t="s">
        <v>258</v>
      </c>
      <c r="B146" s="12" t="s">
        <v>175</v>
      </c>
      <c r="C146" s="12" t="s">
        <v>259</v>
      </c>
      <c r="D146" s="39">
        <f>SUM(E146:F146)</f>
        <v>25644226.800000001</v>
      </c>
      <c r="E146" s="39">
        <v>769326.8</v>
      </c>
      <c r="F146" s="39">
        <v>24874900</v>
      </c>
      <c r="G146" s="39">
        <f>SUM(H146:I146)</f>
        <v>25644226.800000001</v>
      </c>
      <c r="H146" s="39">
        <v>769326.8</v>
      </c>
      <c r="I146" s="40">
        <v>24874900</v>
      </c>
    </row>
    <row r="147" spans="1:9" ht="15.75" thickBot="1" x14ac:dyDescent="0.3">
      <c r="A147" s="7" t="s">
        <v>260</v>
      </c>
      <c r="B147" s="8"/>
      <c r="C147" s="8"/>
      <c r="D147" s="37">
        <f>D148</f>
        <v>130005900</v>
      </c>
      <c r="E147" s="37">
        <f t="shared" ref="E147:I147" si="69">E148</f>
        <v>3900200</v>
      </c>
      <c r="F147" s="37">
        <f t="shared" si="69"/>
        <v>126105700</v>
      </c>
      <c r="G147" s="37">
        <f t="shared" si="69"/>
        <v>68704925.599999994</v>
      </c>
      <c r="H147" s="37">
        <f t="shared" si="69"/>
        <v>2061146.3</v>
      </c>
      <c r="I147" s="37">
        <f t="shared" si="69"/>
        <v>66643779.299999997</v>
      </c>
    </row>
    <row r="148" spans="1:9" ht="25.5" x14ac:dyDescent="0.25">
      <c r="A148" s="9" t="s">
        <v>261</v>
      </c>
      <c r="B148" s="10"/>
      <c r="C148" s="10"/>
      <c r="D148" s="38">
        <f>SUM(D149:D150)</f>
        <v>130005900</v>
      </c>
      <c r="E148" s="38">
        <f t="shared" ref="E148:I148" si="70">SUM(E149:E150)</f>
        <v>3900200</v>
      </c>
      <c r="F148" s="38">
        <f t="shared" si="70"/>
        <v>126105700</v>
      </c>
      <c r="G148" s="38">
        <f t="shared" si="70"/>
        <v>68704925.599999994</v>
      </c>
      <c r="H148" s="38">
        <f t="shared" si="70"/>
        <v>2061146.3</v>
      </c>
      <c r="I148" s="38">
        <f t="shared" si="70"/>
        <v>66643779.299999997</v>
      </c>
    </row>
    <row r="149" spans="1:9" ht="38.25" x14ac:dyDescent="0.25">
      <c r="A149" s="11" t="s">
        <v>262</v>
      </c>
      <c r="B149" s="12" t="s">
        <v>139</v>
      </c>
      <c r="C149" s="12" t="s">
        <v>263</v>
      </c>
      <c r="D149" s="39">
        <f>SUM(E149:F149)</f>
        <v>36082500</v>
      </c>
      <c r="E149" s="39">
        <v>1082500</v>
      </c>
      <c r="F149" s="39">
        <v>35000000</v>
      </c>
      <c r="G149" s="39">
        <f>SUM(H149:I149)</f>
        <v>0</v>
      </c>
      <c r="H149" s="39">
        <v>0</v>
      </c>
      <c r="I149" s="40">
        <v>0</v>
      </c>
    </row>
    <row r="150" spans="1:9" ht="38.25" x14ac:dyDescent="0.25">
      <c r="A150" s="11" t="s">
        <v>264</v>
      </c>
      <c r="B150" s="12" t="s">
        <v>139</v>
      </c>
      <c r="C150" s="12" t="s">
        <v>265</v>
      </c>
      <c r="D150" s="39">
        <f>SUM(E150:F150)</f>
        <v>93923400</v>
      </c>
      <c r="E150" s="39">
        <v>2817700</v>
      </c>
      <c r="F150" s="39">
        <v>91105700</v>
      </c>
      <c r="G150" s="39">
        <f>SUM(H150:I150)</f>
        <v>68704925.599999994</v>
      </c>
      <c r="H150" s="39">
        <v>2061146.3</v>
      </c>
      <c r="I150" s="40">
        <v>66643779.299999997</v>
      </c>
    </row>
    <row r="151" spans="1:9" ht="30.75" thickBot="1" x14ac:dyDescent="0.3">
      <c r="A151" s="7" t="s">
        <v>266</v>
      </c>
      <c r="B151" s="8"/>
      <c r="C151" s="8"/>
      <c r="D151" s="37">
        <f>D152+D154+D157+D159</f>
        <v>42689459.439999998</v>
      </c>
      <c r="E151" s="37">
        <f t="shared" ref="E151:I151" si="71">E152+E154+E157+E159</f>
        <v>42689459.439999998</v>
      </c>
      <c r="F151" s="37">
        <f t="shared" si="71"/>
        <v>0</v>
      </c>
      <c r="G151" s="37">
        <f t="shared" si="71"/>
        <v>42689459.439999998</v>
      </c>
      <c r="H151" s="37">
        <f t="shared" si="71"/>
        <v>42689459.439999998</v>
      </c>
      <c r="I151" s="37">
        <f t="shared" si="71"/>
        <v>0</v>
      </c>
    </row>
    <row r="152" spans="1:9" ht="25.5" x14ac:dyDescent="0.25">
      <c r="A152" s="9" t="s">
        <v>267</v>
      </c>
      <c r="B152" s="10"/>
      <c r="C152" s="10"/>
      <c r="D152" s="38">
        <f>SUM(D153)</f>
        <v>32822695.690000001</v>
      </c>
      <c r="E152" s="38">
        <f t="shared" ref="E152:I152" si="72">SUM(E153)</f>
        <v>32822695.690000001</v>
      </c>
      <c r="F152" s="38">
        <f t="shared" si="72"/>
        <v>0</v>
      </c>
      <c r="G152" s="38">
        <f t="shared" si="72"/>
        <v>32822695.690000001</v>
      </c>
      <c r="H152" s="38">
        <f t="shared" si="72"/>
        <v>32822695.690000001</v>
      </c>
      <c r="I152" s="38">
        <f t="shared" si="72"/>
        <v>0</v>
      </c>
    </row>
    <row r="153" spans="1:9" ht="25.5" x14ac:dyDescent="0.25">
      <c r="A153" s="11" t="s">
        <v>268</v>
      </c>
      <c r="B153" s="12" t="s">
        <v>269</v>
      </c>
      <c r="C153" s="12" t="s">
        <v>270</v>
      </c>
      <c r="D153" s="39">
        <f>SUM(E153:F153)</f>
        <v>32822695.690000001</v>
      </c>
      <c r="E153" s="39">
        <v>32822695.690000001</v>
      </c>
      <c r="F153" s="39">
        <v>0</v>
      </c>
      <c r="G153" s="39">
        <f>SUM(H153:I153)</f>
        <v>32822695.690000001</v>
      </c>
      <c r="H153" s="39">
        <v>32822695.690000001</v>
      </c>
      <c r="I153" s="40">
        <v>0</v>
      </c>
    </row>
    <row r="154" spans="1:9" ht="25.5" x14ac:dyDescent="0.25">
      <c r="A154" s="9" t="s">
        <v>271</v>
      </c>
      <c r="B154" s="10"/>
      <c r="C154" s="10"/>
      <c r="D154" s="38">
        <f>SUM(D155:D156)</f>
        <v>1550000</v>
      </c>
      <c r="E154" s="38">
        <f t="shared" ref="E154:I154" si="73">SUM(E155:E156)</f>
        <v>1550000</v>
      </c>
      <c r="F154" s="38">
        <f t="shared" si="73"/>
        <v>0</v>
      </c>
      <c r="G154" s="38">
        <f t="shared" si="73"/>
        <v>1550000</v>
      </c>
      <c r="H154" s="38">
        <f t="shared" si="73"/>
        <v>1550000</v>
      </c>
      <c r="I154" s="38">
        <f t="shared" si="73"/>
        <v>0</v>
      </c>
    </row>
    <row r="155" spans="1:9" ht="51" x14ac:dyDescent="0.25">
      <c r="A155" s="11" t="s">
        <v>272</v>
      </c>
      <c r="B155" s="12" t="s">
        <v>269</v>
      </c>
      <c r="C155" s="12" t="s">
        <v>273</v>
      </c>
      <c r="D155" s="39">
        <f>SUM(E155:F155)</f>
        <v>1400000</v>
      </c>
      <c r="E155" s="39">
        <v>1400000</v>
      </c>
      <c r="F155" s="39">
        <v>0</v>
      </c>
      <c r="G155" s="39">
        <f>SUM(H155:I155)</f>
        <v>1400000</v>
      </c>
      <c r="H155" s="39">
        <v>1400000</v>
      </c>
      <c r="I155" s="40">
        <v>0</v>
      </c>
    </row>
    <row r="156" spans="1:9" ht="38.25" x14ac:dyDescent="0.25">
      <c r="A156" s="11" t="s">
        <v>274</v>
      </c>
      <c r="B156" s="12" t="s">
        <v>269</v>
      </c>
      <c r="C156" s="12" t="s">
        <v>275</v>
      </c>
      <c r="D156" s="39">
        <f>SUM(E156:F156)</f>
        <v>150000</v>
      </c>
      <c r="E156" s="39">
        <v>150000</v>
      </c>
      <c r="F156" s="39">
        <v>0</v>
      </c>
      <c r="G156" s="39">
        <f>SUM(H156:I156)</f>
        <v>150000</v>
      </c>
      <c r="H156" s="39">
        <v>150000</v>
      </c>
      <c r="I156" s="40">
        <v>0</v>
      </c>
    </row>
    <row r="157" spans="1:9" ht="25.5" x14ac:dyDescent="0.25">
      <c r="A157" s="9" t="s">
        <v>276</v>
      </c>
      <c r="B157" s="10"/>
      <c r="C157" s="10"/>
      <c r="D157" s="38">
        <f>SUM(D158)</f>
        <v>4460763.75</v>
      </c>
      <c r="E157" s="38">
        <f t="shared" ref="E157:I157" si="74">SUM(E158)</f>
        <v>4460763.75</v>
      </c>
      <c r="F157" s="38">
        <f t="shared" si="74"/>
        <v>0</v>
      </c>
      <c r="G157" s="38">
        <f t="shared" si="74"/>
        <v>4460763.75</v>
      </c>
      <c r="H157" s="38">
        <f t="shared" si="74"/>
        <v>4460763.75</v>
      </c>
      <c r="I157" s="38">
        <f t="shared" si="74"/>
        <v>0</v>
      </c>
    </row>
    <row r="158" spans="1:9" ht="25.5" x14ac:dyDescent="0.25">
      <c r="A158" s="11" t="s">
        <v>277</v>
      </c>
      <c r="B158" s="12" t="s">
        <v>269</v>
      </c>
      <c r="C158" s="12" t="s">
        <v>278</v>
      </c>
      <c r="D158" s="39">
        <f>SUM(E158:F158)</f>
        <v>4460763.75</v>
      </c>
      <c r="E158" s="39">
        <v>4460763.75</v>
      </c>
      <c r="F158" s="39">
        <v>0</v>
      </c>
      <c r="G158" s="39">
        <f>SUM(H158:I158)</f>
        <v>4460763.75</v>
      </c>
      <c r="H158" s="39">
        <v>4460763.75</v>
      </c>
      <c r="I158" s="40">
        <v>0</v>
      </c>
    </row>
    <row r="159" spans="1:9" ht="25.5" x14ac:dyDescent="0.25">
      <c r="A159" s="9" t="s">
        <v>279</v>
      </c>
      <c r="B159" s="10"/>
      <c r="C159" s="10"/>
      <c r="D159" s="38">
        <f>SUM(D160)</f>
        <v>3856000</v>
      </c>
      <c r="E159" s="38">
        <f t="shared" ref="E159:I159" si="75">SUM(E160)</f>
        <v>3856000</v>
      </c>
      <c r="F159" s="38">
        <f t="shared" si="75"/>
        <v>0</v>
      </c>
      <c r="G159" s="38">
        <f t="shared" si="75"/>
        <v>3856000</v>
      </c>
      <c r="H159" s="38">
        <f t="shared" si="75"/>
        <v>3856000</v>
      </c>
      <c r="I159" s="38">
        <f t="shared" si="75"/>
        <v>0</v>
      </c>
    </row>
    <row r="160" spans="1:9" ht="38.25" x14ac:dyDescent="0.25">
      <c r="A160" s="11" t="s">
        <v>280</v>
      </c>
      <c r="B160" s="12" t="s">
        <v>269</v>
      </c>
      <c r="C160" s="12" t="s">
        <v>281</v>
      </c>
      <c r="D160" s="39">
        <f>SUM(E160:F160)</f>
        <v>3856000</v>
      </c>
      <c r="E160" s="39">
        <v>3856000</v>
      </c>
      <c r="F160" s="39">
        <v>0</v>
      </c>
      <c r="G160" s="39">
        <f>SUM(H160:I160)</f>
        <v>3856000</v>
      </c>
      <c r="H160" s="39">
        <v>3856000</v>
      </c>
      <c r="I160" s="40">
        <v>0</v>
      </c>
    </row>
    <row r="161" spans="1:9" ht="15.75" thickBot="1" x14ac:dyDescent="0.3">
      <c r="A161" s="7" t="s">
        <v>282</v>
      </c>
      <c r="B161" s="8"/>
      <c r="C161" s="8"/>
      <c r="D161" s="37">
        <f>D162+D166</f>
        <v>96421697.109999999</v>
      </c>
      <c r="E161" s="37">
        <f t="shared" ref="E161:I161" si="76">E162+E166</f>
        <v>22609077.91</v>
      </c>
      <c r="F161" s="37">
        <f t="shared" si="76"/>
        <v>73812619.200000003</v>
      </c>
      <c r="G161" s="37">
        <f t="shared" si="76"/>
        <v>76665260.219999999</v>
      </c>
      <c r="H161" s="37">
        <f t="shared" si="76"/>
        <v>3216635.5</v>
      </c>
      <c r="I161" s="37">
        <f t="shared" si="76"/>
        <v>73448624.719999999</v>
      </c>
    </row>
    <row r="162" spans="1:9" x14ac:dyDescent="0.25">
      <c r="A162" s="9" t="s">
        <v>283</v>
      </c>
      <c r="B162" s="10"/>
      <c r="C162" s="10"/>
      <c r="D162" s="38">
        <f>SUM(D163:D165)</f>
        <v>24463697.109999999</v>
      </c>
      <c r="E162" s="38">
        <f t="shared" ref="E162:I162" si="77">SUM(E163:E165)</f>
        <v>21374977.91</v>
      </c>
      <c r="F162" s="38">
        <f t="shared" si="77"/>
        <v>3088719.1999999997</v>
      </c>
      <c r="G162" s="38">
        <f t="shared" si="77"/>
        <v>4707376.5199999996</v>
      </c>
      <c r="H162" s="38">
        <f t="shared" si="77"/>
        <v>1982536.52</v>
      </c>
      <c r="I162" s="38">
        <f t="shared" si="77"/>
        <v>2724840</v>
      </c>
    </row>
    <row r="163" spans="1:9" ht="51" x14ac:dyDescent="0.25">
      <c r="A163" s="11" t="s">
        <v>284</v>
      </c>
      <c r="B163" s="12" t="s">
        <v>285</v>
      </c>
      <c r="C163" s="12" t="s">
        <v>286</v>
      </c>
      <c r="D163" s="39">
        <f>SUM(E163:F163)</f>
        <v>18198100</v>
      </c>
      <c r="E163" s="39">
        <v>18198100</v>
      </c>
      <c r="F163" s="39">
        <v>0</v>
      </c>
      <c r="G163" s="39">
        <f>SUM(H163:I163)</f>
        <v>0</v>
      </c>
      <c r="H163" s="39">
        <v>0</v>
      </c>
      <c r="I163" s="40">
        <v>0</v>
      </c>
    </row>
    <row r="164" spans="1:9" ht="89.25" x14ac:dyDescent="0.25">
      <c r="A164" s="11" t="s">
        <v>287</v>
      </c>
      <c r="B164" s="12" t="s">
        <v>285</v>
      </c>
      <c r="C164" s="12" t="s">
        <v>288</v>
      </c>
      <c r="D164" s="39">
        <f t="shared" ref="D164:D165" si="78">SUM(E164:F164)</f>
        <v>1674754</v>
      </c>
      <c r="E164" s="39">
        <v>1674754</v>
      </c>
      <c r="F164" s="39">
        <v>0</v>
      </c>
      <c r="G164" s="39">
        <f t="shared" ref="G164:G165" si="79">SUM(H164:I164)</f>
        <v>657376.52</v>
      </c>
      <c r="H164" s="39">
        <v>657376.52</v>
      </c>
      <c r="I164" s="40">
        <v>0</v>
      </c>
    </row>
    <row r="165" spans="1:9" ht="51" x14ac:dyDescent="0.25">
      <c r="A165" s="11" t="s">
        <v>289</v>
      </c>
      <c r="B165" s="12" t="s">
        <v>285</v>
      </c>
      <c r="C165" s="12" t="s">
        <v>290</v>
      </c>
      <c r="D165" s="39">
        <f t="shared" si="78"/>
        <v>4590843.1099999994</v>
      </c>
      <c r="E165" s="45">
        <v>1502123.91</v>
      </c>
      <c r="F165" s="45">
        <v>3088719.1999999997</v>
      </c>
      <c r="G165" s="39">
        <f t="shared" si="79"/>
        <v>4050000</v>
      </c>
      <c r="H165" s="39">
        <v>1325160</v>
      </c>
      <c r="I165" s="40">
        <v>2724840</v>
      </c>
    </row>
    <row r="166" spans="1:9" ht="25.5" x14ac:dyDescent="0.25">
      <c r="A166" s="9" t="s">
        <v>291</v>
      </c>
      <c r="B166" s="10"/>
      <c r="C166" s="10"/>
      <c r="D166" s="38">
        <f>SUM(D167:D169)</f>
        <v>71958000</v>
      </c>
      <c r="E166" s="38">
        <f t="shared" ref="E166:I166" si="80">SUM(E167:E169)</f>
        <v>1234100</v>
      </c>
      <c r="F166" s="38">
        <f t="shared" si="80"/>
        <v>70723900</v>
      </c>
      <c r="G166" s="38">
        <f t="shared" si="80"/>
        <v>71957883.700000003</v>
      </c>
      <c r="H166" s="38">
        <f t="shared" si="80"/>
        <v>1234098.98</v>
      </c>
      <c r="I166" s="38">
        <f t="shared" si="80"/>
        <v>70723784.719999999</v>
      </c>
    </row>
    <row r="167" spans="1:9" x14ac:dyDescent="0.25">
      <c r="A167" s="11" t="s">
        <v>292</v>
      </c>
      <c r="B167" s="12" t="s">
        <v>38</v>
      </c>
      <c r="C167" s="12" t="s">
        <v>293</v>
      </c>
      <c r="D167" s="39">
        <f>SUM(E167:F167)</f>
        <v>1234100</v>
      </c>
      <c r="E167" s="39">
        <v>1234100</v>
      </c>
      <c r="F167" s="39">
        <v>0</v>
      </c>
      <c r="G167" s="39">
        <f>SUM(H167:I167)</f>
        <v>1234098.98</v>
      </c>
      <c r="H167" s="39">
        <v>1234098.98</v>
      </c>
      <c r="I167" s="40">
        <v>0</v>
      </c>
    </row>
    <row r="168" spans="1:9" x14ac:dyDescent="0.25">
      <c r="A168" s="11" t="s">
        <v>292</v>
      </c>
      <c r="B168" s="12" t="s">
        <v>38</v>
      </c>
      <c r="C168" s="12" t="s">
        <v>294</v>
      </c>
      <c r="D168" s="39">
        <f t="shared" ref="D168:D169" si="81">SUM(E168:F168)</f>
        <v>9898700</v>
      </c>
      <c r="E168" s="39">
        <v>0</v>
      </c>
      <c r="F168" s="39">
        <v>9898700</v>
      </c>
      <c r="G168" s="39">
        <f t="shared" ref="G168:G169" si="82">SUM(H168:I168)</f>
        <v>9898584.7200000007</v>
      </c>
      <c r="H168" s="39">
        <v>0</v>
      </c>
      <c r="I168" s="40">
        <v>9898584.7200000007</v>
      </c>
    </row>
    <row r="169" spans="1:9" ht="63.75" x14ac:dyDescent="0.25">
      <c r="A169" s="11" t="s">
        <v>295</v>
      </c>
      <c r="B169" s="12" t="s">
        <v>38</v>
      </c>
      <c r="C169" s="12" t="s">
        <v>296</v>
      </c>
      <c r="D169" s="39">
        <f t="shared" si="81"/>
        <v>60825200</v>
      </c>
      <c r="E169" s="39">
        <v>0</v>
      </c>
      <c r="F169" s="39">
        <v>60825200</v>
      </c>
      <c r="G169" s="39">
        <f t="shared" si="82"/>
        <v>60825200</v>
      </c>
      <c r="H169" s="39">
        <v>0</v>
      </c>
      <c r="I169" s="40">
        <v>60825200</v>
      </c>
    </row>
    <row r="170" spans="1:9" ht="15.75" thickBot="1" x14ac:dyDescent="0.3">
      <c r="A170" s="13"/>
      <c r="B170" s="14"/>
      <c r="C170" s="14"/>
      <c r="D170" s="42"/>
      <c r="E170" s="42"/>
      <c r="F170" s="42"/>
      <c r="G170" s="42"/>
      <c r="H170" s="42"/>
      <c r="I170" s="43"/>
    </row>
    <row r="171" spans="1:9" ht="15.75" thickBot="1" x14ac:dyDescent="0.3">
      <c r="A171" s="15" t="s">
        <v>297</v>
      </c>
      <c r="B171" s="16"/>
      <c r="C171" s="16"/>
      <c r="D171" s="44">
        <f>D8+D17+D20+D39+D50+D76+D87+D99+D144+D147+D151+D161</f>
        <v>14655156006.390001</v>
      </c>
      <c r="E171" s="44">
        <f t="shared" ref="E171:I171" si="83">E8+E17+E20+E39+E50+E76+E87+E99+E144+E147+E151+E161</f>
        <v>7073212587.1899996</v>
      </c>
      <c r="F171" s="44">
        <f t="shared" si="83"/>
        <v>7581943419.1999998</v>
      </c>
      <c r="G171" s="44">
        <f t="shared" si="83"/>
        <v>12742444518.940001</v>
      </c>
      <c r="H171" s="44">
        <f t="shared" si="83"/>
        <v>6297672206.6899996</v>
      </c>
      <c r="I171" s="44">
        <f t="shared" si="83"/>
        <v>6444772312.25</v>
      </c>
    </row>
    <row r="172" spans="1:9" x14ac:dyDescent="0.25">
      <c r="A172" s="17"/>
      <c r="B172" s="17"/>
      <c r="C172" s="17"/>
      <c r="D172" s="17"/>
      <c r="E172" s="17"/>
      <c r="F172" s="17"/>
      <c r="G172" s="17"/>
      <c r="H172" s="17"/>
      <c r="I172" s="17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19685039370078741" header="0.31496062992125984" footer="0.31496062992125984"/>
  <pageSetup paperSize="9" scale="78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0.11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120D997D-FEDE-4262-9D25-713EEC435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2024-12-03T12:28:53Z</cp:lastPrinted>
  <dcterms:created xsi:type="dcterms:W3CDTF">2024-12-03T11:26:02Z</dcterms:created>
  <dcterms:modified xsi:type="dcterms:W3CDTF">2024-12-03T12:38:03Z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НП(3).xlsx</vt:lpwstr>
  </property>
  <property fmtid="{D5CDD505-2E9C-101B-9397-08002B2CF9AE}" pid="4" name="Версия клиента">
    <vt:lpwstr>24.1.119.1031 (.NET Core 6)</vt:lpwstr>
  </property>
  <property fmtid="{D5CDD505-2E9C-101B-9397-08002B2CF9AE}" pid="5" name="Версия базы">
    <vt:lpwstr>24.1.5201.103354520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