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Отдел 02-01\Суворова\"/>
    </mc:Choice>
  </mc:AlternateContent>
  <bookViews>
    <workbookView xWindow="0" yWindow="0" windowWidth="28800" windowHeight="12135"/>
  </bookViews>
  <sheets>
    <sheet name="Документ" sheetId="2" r:id="rId1"/>
  </sheets>
  <definedNames>
    <definedName name="_xlnm._FilterDatabase" localSheetId="0" hidden="1">Документ!$A$7:$R$119</definedName>
    <definedName name="_xlnm.Print_Titles" localSheetId="0">Документ!$4:$7</definedName>
    <definedName name="_xlnm.Print_Area" localSheetId="0">Документ!$A$1:$Q$119</definedName>
  </definedNames>
  <calcPr calcId="152511"/>
</workbook>
</file>

<file path=xl/calcChain.xml><?xml version="1.0" encoding="utf-8"?>
<calcChain xmlns="http://schemas.openxmlformats.org/spreadsheetml/2006/main">
  <c r="E55" i="2" l="1"/>
  <c r="F55" i="2"/>
  <c r="G55" i="2"/>
  <c r="H55" i="2"/>
  <c r="I55" i="2"/>
  <c r="D55" i="2"/>
  <c r="D57" i="2"/>
  <c r="D56" i="2"/>
  <c r="G45" i="2"/>
  <c r="E45" i="2"/>
  <c r="F45" i="2"/>
  <c r="D45" i="2"/>
  <c r="D47" i="2"/>
  <c r="D48" i="2"/>
  <c r="D49" i="2"/>
  <c r="D50" i="2"/>
  <c r="D51" i="2"/>
  <c r="D52" i="2"/>
  <c r="D53" i="2"/>
  <c r="D54" i="2"/>
  <c r="D46" i="2"/>
  <c r="E39" i="2"/>
  <c r="F39" i="2"/>
  <c r="D39" i="2"/>
  <c r="D41" i="2"/>
  <c r="D42" i="2"/>
  <c r="D43" i="2"/>
  <c r="D44" i="2"/>
  <c r="D40" i="2"/>
  <c r="H114" i="2" l="1"/>
  <c r="I114" i="2"/>
  <c r="H116" i="2"/>
  <c r="I116" i="2"/>
  <c r="G117" i="2"/>
  <c r="G116" i="2" s="1"/>
  <c r="G115" i="2"/>
  <c r="G114" i="2" s="1"/>
  <c r="H110" i="2"/>
  <c r="H109" i="2" s="1"/>
  <c r="I110" i="2"/>
  <c r="I109" i="2" s="1"/>
  <c r="G112" i="2"/>
  <c r="G111" i="2"/>
  <c r="H107" i="2"/>
  <c r="H106" i="2" s="1"/>
  <c r="I107" i="2"/>
  <c r="I106" i="2" s="1"/>
  <c r="G108" i="2"/>
  <c r="G107" i="2" s="1"/>
  <c r="G106" i="2" s="1"/>
  <c r="H104" i="2"/>
  <c r="H103" i="2" s="1"/>
  <c r="I104" i="2"/>
  <c r="I103" i="2" s="1"/>
  <c r="G105" i="2"/>
  <c r="G104" i="2" s="1"/>
  <c r="G103" i="2" s="1"/>
  <c r="H94" i="2"/>
  <c r="I94" i="2"/>
  <c r="G96" i="2"/>
  <c r="G97" i="2"/>
  <c r="G98" i="2"/>
  <c r="G99" i="2"/>
  <c r="G100" i="2"/>
  <c r="G101" i="2"/>
  <c r="G102" i="2"/>
  <c r="G95" i="2"/>
  <c r="H92" i="2"/>
  <c r="I92" i="2"/>
  <c r="G93" i="2"/>
  <c r="G92" i="2" s="1"/>
  <c r="H90" i="2"/>
  <c r="I90" i="2"/>
  <c r="G91" i="2"/>
  <c r="G90" i="2" s="1"/>
  <c r="H84" i="2"/>
  <c r="I84" i="2"/>
  <c r="G86" i="2"/>
  <c r="G87" i="2"/>
  <c r="G88" i="2"/>
  <c r="G89" i="2"/>
  <c r="G85" i="2"/>
  <c r="H80" i="2"/>
  <c r="I80" i="2"/>
  <c r="G82" i="2"/>
  <c r="G83" i="2"/>
  <c r="G81" i="2"/>
  <c r="H77" i="2"/>
  <c r="I77" i="2"/>
  <c r="G78" i="2"/>
  <c r="G77" i="2" s="1"/>
  <c r="H75" i="2"/>
  <c r="I75" i="2"/>
  <c r="G76" i="2"/>
  <c r="G75" i="2" s="1"/>
  <c r="H70" i="2"/>
  <c r="I70" i="2"/>
  <c r="G72" i="2"/>
  <c r="G73" i="2"/>
  <c r="G74" i="2"/>
  <c r="G71" i="2"/>
  <c r="H68" i="2"/>
  <c r="I68" i="2"/>
  <c r="G69" i="2"/>
  <c r="G68" i="2" s="1"/>
  <c r="H65" i="2"/>
  <c r="I65" i="2"/>
  <c r="G67" i="2"/>
  <c r="G66" i="2"/>
  <c r="H62" i="2"/>
  <c r="I62" i="2"/>
  <c r="G64" i="2"/>
  <c r="G63" i="2"/>
  <c r="H59" i="2"/>
  <c r="I59" i="2"/>
  <c r="G61" i="2"/>
  <c r="G60" i="2"/>
  <c r="G57" i="2"/>
  <c r="G56" i="2"/>
  <c r="H45" i="2"/>
  <c r="I45" i="2"/>
  <c r="G47" i="2"/>
  <c r="G48" i="2"/>
  <c r="G49" i="2"/>
  <c r="G50" i="2"/>
  <c r="G51" i="2"/>
  <c r="G52" i="2"/>
  <c r="G53" i="2"/>
  <c r="G54" i="2"/>
  <c r="G46" i="2"/>
  <c r="H39" i="2"/>
  <c r="I39" i="2"/>
  <c r="G41" i="2"/>
  <c r="G42" i="2"/>
  <c r="G43" i="2"/>
  <c r="G44" i="2"/>
  <c r="G40" i="2"/>
  <c r="H36" i="2"/>
  <c r="H35" i="2" s="1"/>
  <c r="I36" i="2"/>
  <c r="I35" i="2" s="1"/>
  <c r="G37" i="2"/>
  <c r="G36" i="2" s="1"/>
  <c r="G35" i="2" s="1"/>
  <c r="H33" i="2"/>
  <c r="I33" i="2"/>
  <c r="H31" i="2"/>
  <c r="I31" i="2"/>
  <c r="G34" i="2"/>
  <c r="G33" i="2" s="1"/>
  <c r="G32" i="2"/>
  <c r="G31" i="2" s="1"/>
  <c r="H29" i="2"/>
  <c r="I29" i="2"/>
  <c r="I28" i="2" s="1"/>
  <c r="G30" i="2"/>
  <c r="G29" i="2" s="1"/>
  <c r="H25" i="2"/>
  <c r="I25" i="2"/>
  <c r="G27" i="2"/>
  <c r="G26" i="2"/>
  <c r="H20" i="2"/>
  <c r="I20" i="2"/>
  <c r="G22" i="2"/>
  <c r="G23" i="2"/>
  <c r="G24" i="2"/>
  <c r="G21" i="2"/>
  <c r="H17" i="2"/>
  <c r="I17" i="2"/>
  <c r="G19" i="2"/>
  <c r="G18" i="2"/>
  <c r="H15" i="2"/>
  <c r="I15" i="2"/>
  <c r="J15" i="2"/>
  <c r="K15" i="2"/>
  <c r="L15" i="2"/>
  <c r="M15" i="2"/>
  <c r="N15" i="2"/>
  <c r="O15" i="2"/>
  <c r="G16" i="2"/>
  <c r="G15" i="2" s="1"/>
  <c r="H12" i="2"/>
  <c r="I12" i="2"/>
  <c r="G14" i="2"/>
  <c r="G13" i="2"/>
  <c r="H9" i="2"/>
  <c r="H8" i="2" s="1"/>
  <c r="I9" i="2"/>
  <c r="I8" i="2" s="1"/>
  <c r="J9" i="2"/>
  <c r="K9" i="2"/>
  <c r="L9" i="2"/>
  <c r="M9" i="2"/>
  <c r="N9" i="2"/>
  <c r="O9" i="2"/>
  <c r="G10" i="2"/>
  <c r="G9" i="2" s="1"/>
  <c r="G8" i="2" s="1"/>
  <c r="Q10" i="2"/>
  <c r="Q9" i="2" s="1"/>
  <c r="R10" i="2"/>
  <c r="R9" i="2" s="1"/>
  <c r="Q13" i="2"/>
  <c r="R13" i="2"/>
  <c r="Q14" i="2"/>
  <c r="R14" i="2"/>
  <c r="Q16" i="2"/>
  <c r="Q15" i="2" s="1"/>
  <c r="R16" i="2"/>
  <c r="R15" i="2" s="1"/>
  <c r="Q18" i="2"/>
  <c r="R18" i="2"/>
  <c r="Q19" i="2"/>
  <c r="R19" i="2"/>
  <c r="Q21" i="2"/>
  <c r="R21" i="2"/>
  <c r="Q22" i="2"/>
  <c r="R22" i="2"/>
  <c r="Q23" i="2"/>
  <c r="R23" i="2"/>
  <c r="Q24" i="2"/>
  <c r="R24" i="2"/>
  <c r="Q26" i="2"/>
  <c r="R26" i="2"/>
  <c r="Q27" i="2"/>
  <c r="R27" i="2"/>
  <c r="Q30" i="2"/>
  <c r="R30" i="2"/>
  <c r="Q32" i="2"/>
  <c r="R32" i="2"/>
  <c r="Q34" i="2"/>
  <c r="R34" i="2"/>
  <c r="Q37" i="2"/>
  <c r="R37" i="2"/>
  <c r="Q40" i="2"/>
  <c r="R40" i="2"/>
  <c r="Q41" i="2"/>
  <c r="R41" i="2"/>
  <c r="Q42" i="2"/>
  <c r="R42" i="2"/>
  <c r="Q43" i="2"/>
  <c r="R43" i="2"/>
  <c r="Q44" i="2"/>
  <c r="R44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54" i="2"/>
  <c r="R54" i="2"/>
  <c r="Q56" i="2"/>
  <c r="R56" i="2"/>
  <c r="Q57" i="2"/>
  <c r="R57" i="2"/>
  <c r="Q60" i="2"/>
  <c r="R60" i="2"/>
  <c r="Q61" i="2"/>
  <c r="R61" i="2"/>
  <c r="Q63" i="2"/>
  <c r="R63" i="2"/>
  <c r="Q64" i="2"/>
  <c r="R64" i="2"/>
  <c r="Q66" i="2"/>
  <c r="R66" i="2"/>
  <c r="Q67" i="2"/>
  <c r="R67" i="2"/>
  <c r="Q69" i="2"/>
  <c r="R69" i="2"/>
  <c r="Q71" i="2"/>
  <c r="R71" i="2"/>
  <c r="Q72" i="2"/>
  <c r="R72" i="2"/>
  <c r="Q73" i="2"/>
  <c r="R73" i="2"/>
  <c r="Q74" i="2"/>
  <c r="R74" i="2"/>
  <c r="Q76" i="2"/>
  <c r="R76" i="2"/>
  <c r="Q78" i="2"/>
  <c r="R78" i="2"/>
  <c r="Q81" i="2"/>
  <c r="R81" i="2"/>
  <c r="Q82" i="2"/>
  <c r="R82" i="2"/>
  <c r="Q83" i="2"/>
  <c r="R83" i="2"/>
  <c r="Q85" i="2"/>
  <c r="R85" i="2"/>
  <c r="Q86" i="2"/>
  <c r="R86" i="2"/>
  <c r="Q87" i="2"/>
  <c r="R87" i="2"/>
  <c r="Q88" i="2"/>
  <c r="R88" i="2"/>
  <c r="Q89" i="2"/>
  <c r="R89" i="2"/>
  <c r="Q91" i="2"/>
  <c r="R91" i="2"/>
  <c r="Q93" i="2"/>
  <c r="R93" i="2"/>
  <c r="Q95" i="2"/>
  <c r="R95" i="2"/>
  <c r="Q96" i="2"/>
  <c r="R96" i="2"/>
  <c r="Q97" i="2"/>
  <c r="R97" i="2"/>
  <c r="Q98" i="2"/>
  <c r="R98" i="2"/>
  <c r="Q99" i="2"/>
  <c r="R99" i="2"/>
  <c r="Q100" i="2"/>
  <c r="R100" i="2"/>
  <c r="Q101" i="2"/>
  <c r="R101" i="2"/>
  <c r="Q102" i="2"/>
  <c r="R102" i="2"/>
  <c r="Q105" i="2"/>
  <c r="R105" i="2"/>
  <c r="Q108" i="2"/>
  <c r="R108" i="2"/>
  <c r="Q111" i="2"/>
  <c r="R111" i="2"/>
  <c r="Q112" i="2"/>
  <c r="R112" i="2"/>
  <c r="Q115" i="2"/>
  <c r="R115" i="2"/>
  <c r="Q117" i="2"/>
  <c r="R117" i="2"/>
  <c r="O119" i="2"/>
  <c r="N119" i="2"/>
  <c r="I38" i="2" l="1"/>
  <c r="R38" i="2" s="1"/>
  <c r="H58" i="2"/>
  <c r="G80" i="2"/>
  <c r="I79" i="2"/>
  <c r="G110" i="2"/>
  <c r="G109" i="2" s="1"/>
  <c r="G12" i="2"/>
  <c r="G17" i="2"/>
  <c r="G20" i="2"/>
  <c r="G25" i="2"/>
  <c r="G28" i="2"/>
  <c r="G39" i="2"/>
  <c r="H38" i="2"/>
  <c r="Q38" i="2" s="1"/>
  <c r="G59" i="2"/>
  <c r="I58" i="2"/>
  <c r="G62" i="2"/>
  <c r="G65" i="2"/>
  <c r="G70" i="2"/>
  <c r="H79" i="2"/>
  <c r="G84" i="2"/>
  <c r="G94" i="2"/>
  <c r="I113" i="2"/>
  <c r="H113" i="2"/>
  <c r="G113" i="2"/>
  <c r="H11" i="2"/>
  <c r="I11" i="2"/>
  <c r="H28" i="2"/>
  <c r="E104" i="2"/>
  <c r="E21" i="2"/>
  <c r="E20" i="2" s="1"/>
  <c r="F21" i="2"/>
  <c r="D19" i="2"/>
  <c r="E116" i="2"/>
  <c r="F116" i="2"/>
  <c r="Q116" i="2"/>
  <c r="R116" i="2"/>
  <c r="D117" i="2"/>
  <c r="E114" i="2"/>
  <c r="F114" i="2"/>
  <c r="Q114" i="2"/>
  <c r="D115" i="2"/>
  <c r="E110" i="2"/>
  <c r="F110" i="2"/>
  <c r="P112" i="2"/>
  <c r="P111" i="2"/>
  <c r="D112" i="2"/>
  <c r="D111" i="2"/>
  <c r="E107" i="2"/>
  <c r="F107" i="2"/>
  <c r="D108" i="2"/>
  <c r="F104" i="2"/>
  <c r="E94" i="2"/>
  <c r="F94" i="2"/>
  <c r="Q94" i="2"/>
  <c r="R94" i="2"/>
  <c r="P96" i="2"/>
  <c r="P97" i="2"/>
  <c r="P98" i="2"/>
  <c r="P99" i="2"/>
  <c r="P100" i="2"/>
  <c r="P101" i="2"/>
  <c r="P102" i="2"/>
  <c r="P95" i="2"/>
  <c r="D96" i="2"/>
  <c r="D97" i="2"/>
  <c r="D98" i="2"/>
  <c r="D99" i="2"/>
  <c r="D100" i="2"/>
  <c r="D101" i="2"/>
  <c r="D102" i="2"/>
  <c r="D95" i="2"/>
  <c r="E92" i="2"/>
  <c r="F92" i="2"/>
  <c r="Q92" i="2"/>
  <c r="R92" i="2"/>
  <c r="D93" i="2"/>
  <c r="E90" i="2"/>
  <c r="F90" i="2"/>
  <c r="Q90" i="2"/>
  <c r="R90" i="2"/>
  <c r="D91" i="2"/>
  <c r="E84" i="2"/>
  <c r="F84" i="2"/>
  <c r="Q84" i="2"/>
  <c r="R84" i="2"/>
  <c r="P86" i="2"/>
  <c r="P87" i="2"/>
  <c r="P88" i="2"/>
  <c r="P89" i="2"/>
  <c r="P85" i="2"/>
  <c r="D86" i="2"/>
  <c r="D87" i="2"/>
  <c r="D88" i="2"/>
  <c r="D89" i="2"/>
  <c r="D85" i="2"/>
  <c r="E80" i="2"/>
  <c r="F80" i="2"/>
  <c r="P82" i="2"/>
  <c r="P83" i="2"/>
  <c r="P81" i="2"/>
  <c r="D82" i="2"/>
  <c r="D83" i="2"/>
  <c r="D81" i="2"/>
  <c r="E77" i="2"/>
  <c r="F77" i="2"/>
  <c r="Q77" i="2"/>
  <c r="R77" i="2"/>
  <c r="D78" i="2"/>
  <c r="E75" i="2"/>
  <c r="F75" i="2"/>
  <c r="Q75" i="2"/>
  <c r="R75" i="2"/>
  <c r="D76" i="2"/>
  <c r="E70" i="2"/>
  <c r="F70" i="2"/>
  <c r="Q70" i="2"/>
  <c r="R70" i="2"/>
  <c r="P72" i="2"/>
  <c r="P73" i="2"/>
  <c r="P74" i="2"/>
  <c r="D72" i="2"/>
  <c r="D73" i="2"/>
  <c r="D74" i="2"/>
  <c r="D71" i="2"/>
  <c r="E68" i="2"/>
  <c r="F68" i="2"/>
  <c r="Q68" i="2"/>
  <c r="R68" i="2"/>
  <c r="D69" i="2"/>
  <c r="E65" i="2"/>
  <c r="F65" i="2"/>
  <c r="Q65" i="2"/>
  <c r="R65" i="2"/>
  <c r="P67" i="2"/>
  <c r="D67" i="2"/>
  <c r="D66" i="2"/>
  <c r="E62" i="2"/>
  <c r="F62" i="2"/>
  <c r="Q62" i="2"/>
  <c r="R62" i="2"/>
  <c r="P64" i="2"/>
  <c r="P63" i="2"/>
  <c r="D64" i="2"/>
  <c r="D63" i="2"/>
  <c r="E59" i="2"/>
  <c r="F59" i="2"/>
  <c r="R59" i="2"/>
  <c r="P61" i="2"/>
  <c r="P60" i="2"/>
  <c r="D61" i="2"/>
  <c r="D60" i="2"/>
  <c r="Q55" i="2"/>
  <c r="R55" i="2"/>
  <c r="P57" i="2"/>
  <c r="P56" i="2"/>
  <c r="Q45" i="2"/>
  <c r="R45" i="2"/>
  <c r="P47" i="2"/>
  <c r="P48" i="2"/>
  <c r="P49" i="2"/>
  <c r="P50" i="2"/>
  <c r="P51" i="2"/>
  <c r="P52" i="2"/>
  <c r="P53" i="2"/>
  <c r="P54" i="2"/>
  <c r="P46" i="2"/>
  <c r="Q39" i="2"/>
  <c r="R39" i="2"/>
  <c r="P41" i="2"/>
  <c r="P42" i="2"/>
  <c r="P43" i="2"/>
  <c r="P44" i="2"/>
  <c r="P40" i="2"/>
  <c r="E36" i="2"/>
  <c r="F36" i="2"/>
  <c r="D37" i="2"/>
  <c r="E33" i="2"/>
  <c r="F33" i="2"/>
  <c r="Q33" i="2"/>
  <c r="R33" i="2"/>
  <c r="D34" i="2"/>
  <c r="E31" i="2"/>
  <c r="F31" i="2"/>
  <c r="Q31" i="2"/>
  <c r="R31" i="2"/>
  <c r="D32" i="2"/>
  <c r="E29" i="2"/>
  <c r="F29" i="2"/>
  <c r="D30" i="2"/>
  <c r="E25" i="2"/>
  <c r="F25" i="2"/>
  <c r="Q25" i="2"/>
  <c r="R25" i="2"/>
  <c r="P27" i="2"/>
  <c r="P26" i="2"/>
  <c r="D27" i="2"/>
  <c r="D26" i="2"/>
  <c r="F20" i="2"/>
  <c r="Q20" i="2"/>
  <c r="R20" i="2"/>
  <c r="P22" i="2"/>
  <c r="P23" i="2"/>
  <c r="P24" i="2"/>
  <c r="P21" i="2"/>
  <c r="D22" i="2"/>
  <c r="D23" i="2"/>
  <c r="D24" i="2"/>
  <c r="E17" i="2"/>
  <c r="F17" i="2"/>
  <c r="Q17" i="2"/>
  <c r="R17" i="2"/>
  <c r="P19" i="2"/>
  <c r="P18" i="2"/>
  <c r="D18" i="2"/>
  <c r="E15" i="2"/>
  <c r="F15" i="2"/>
  <c r="D16" i="2"/>
  <c r="E12" i="2"/>
  <c r="F12" i="2"/>
  <c r="Q12" i="2"/>
  <c r="R12" i="2"/>
  <c r="P14" i="2"/>
  <c r="P13" i="2"/>
  <c r="D14" i="2"/>
  <c r="D13" i="2"/>
  <c r="E9" i="2"/>
  <c r="F9" i="2"/>
  <c r="D10" i="2"/>
  <c r="I119" i="2" l="1"/>
  <c r="H119" i="2"/>
  <c r="G79" i="2"/>
  <c r="G11" i="2"/>
  <c r="G58" i="2"/>
  <c r="G38" i="2"/>
  <c r="P38" i="2" s="1"/>
  <c r="P10" i="2"/>
  <c r="P9" i="2" s="1"/>
  <c r="Q8" i="2"/>
  <c r="P16" i="2"/>
  <c r="P15" i="2" s="1"/>
  <c r="R28" i="2"/>
  <c r="R29" i="2"/>
  <c r="R35" i="2"/>
  <c r="R36" i="2"/>
  <c r="P65" i="2"/>
  <c r="P66" i="2"/>
  <c r="P70" i="2"/>
  <c r="P71" i="2"/>
  <c r="R79" i="2"/>
  <c r="R80" i="2"/>
  <c r="P105" i="2"/>
  <c r="Q103" i="2"/>
  <c r="Q104" i="2"/>
  <c r="R106" i="2"/>
  <c r="R107" i="2"/>
  <c r="R109" i="2"/>
  <c r="R110" i="2"/>
  <c r="R113" i="2"/>
  <c r="R114" i="2"/>
  <c r="R8" i="2"/>
  <c r="P29" i="2"/>
  <c r="P30" i="2"/>
  <c r="Q28" i="2"/>
  <c r="Q29" i="2"/>
  <c r="P31" i="2"/>
  <c r="P32" i="2"/>
  <c r="P33" i="2"/>
  <c r="P34" i="2"/>
  <c r="P37" i="2"/>
  <c r="Q35" i="2"/>
  <c r="Q36" i="2"/>
  <c r="Q58" i="2"/>
  <c r="Q59" i="2"/>
  <c r="P68" i="2"/>
  <c r="P69" i="2"/>
  <c r="P75" i="2"/>
  <c r="P76" i="2"/>
  <c r="P77" i="2"/>
  <c r="P78" i="2"/>
  <c r="Q79" i="2"/>
  <c r="Q80" i="2"/>
  <c r="P90" i="2"/>
  <c r="P91" i="2"/>
  <c r="P92" i="2"/>
  <c r="P93" i="2"/>
  <c r="R103" i="2"/>
  <c r="R104" i="2"/>
  <c r="P108" i="2"/>
  <c r="Q106" i="2"/>
  <c r="Q107" i="2"/>
  <c r="Q109" i="2"/>
  <c r="Q110" i="2"/>
  <c r="P115" i="2"/>
  <c r="P116" i="2"/>
  <c r="P117" i="2"/>
  <c r="D21" i="2"/>
  <c r="D20" i="2" s="1"/>
  <c r="F109" i="2"/>
  <c r="F113" i="2"/>
  <c r="E113" i="2"/>
  <c r="P12" i="2"/>
  <c r="P80" i="2"/>
  <c r="P84" i="2"/>
  <c r="E38" i="2"/>
  <c r="F38" i="2"/>
  <c r="P25" i="2"/>
  <c r="P17" i="2"/>
  <c r="E35" i="2"/>
  <c r="P39" i="2"/>
  <c r="P55" i="2"/>
  <c r="P59" i="2"/>
  <c r="P62" i="2"/>
  <c r="P45" i="2"/>
  <c r="P94" i="2"/>
  <c r="P20" i="2"/>
  <c r="R11" i="2"/>
  <c r="D12" i="2"/>
  <c r="F11" i="2"/>
  <c r="E8" i="2"/>
  <c r="D25" i="2"/>
  <c r="F28" i="2"/>
  <c r="D9" i="2"/>
  <c r="F8" i="2"/>
  <c r="D15" i="2"/>
  <c r="D29" i="2"/>
  <c r="D31" i="2"/>
  <c r="D33" i="2"/>
  <c r="E28" i="2"/>
  <c r="D36" i="2"/>
  <c r="F35" i="2"/>
  <c r="R58" i="2"/>
  <c r="F58" i="2"/>
  <c r="D62" i="2"/>
  <c r="D65" i="2"/>
  <c r="E79" i="2"/>
  <c r="E106" i="2"/>
  <c r="E109" i="2"/>
  <c r="D17" i="2"/>
  <c r="D59" i="2"/>
  <c r="D68" i="2"/>
  <c r="D70" i="2"/>
  <c r="D75" i="2"/>
  <c r="D77" i="2"/>
  <c r="D80" i="2"/>
  <c r="D84" i="2"/>
  <c r="D90" i="2"/>
  <c r="D92" i="2"/>
  <c r="D94" i="2"/>
  <c r="F79" i="2"/>
  <c r="F103" i="2"/>
  <c r="D107" i="2"/>
  <c r="F106" i="2"/>
  <c r="D110" i="2"/>
  <c r="D114" i="2"/>
  <c r="D116" i="2"/>
  <c r="Q113" i="2"/>
  <c r="E103" i="2"/>
  <c r="D105" i="2"/>
  <c r="E58" i="2"/>
  <c r="E11" i="2"/>
  <c r="E119" i="2" l="1"/>
  <c r="F119" i="2"/>
  <c r="G119" i="2"/>
  <c r="D38" i="2"/>
  <c r="P28" i="2"/>
  <c r="Q119" i="2"/>
  <c r="Q11" i="2"/>
  <c r="P109" i="2"/>
  <c r="P110" i="2"/>
  <c r="P113" i="2"/>
  <c r="P114" i="2"/>
  <c r="P106" i="2"/>
  <c r="P107" i="2"/>
  <c r="P35" i="2"/>
  <c r="P36" i="2"/>
  <c r="P103" i="2"/>
  <c r="P104" i="2"/>
  <c r="P8" i="2"/>
  <c r="P79" i="2"/>
  <c r="P58" i="2"/>
  <c r="P11" i="2"/>
  <c r="D11" i="2"/>
  <c r="D58" i="2"/>
  <c r="R119" i="2"/>
  <c r="D104" i="2"/>
  <c r="D106" i="2"/>
  <c r="D79" i="2"/>
  <c r="D113" i="2"/>
  <c r="D35" i="2"/>
  <c r="D109" i="2"/>
  <c r="D28" i="2"/>
  <c r="D8" i="2"/>
  <c r="P119" i="2" l="1"/>
  <c r="D103" i="2"/>
  <c r="D119" i="2" s="1"/>
</calcChain>
</file>

<file path=xl/sharedStrings.xml><?xml version="1.0" encoding="utf-8"?>
<sst xmlns="http://schemas.openxmlformats.org/spreadsheetml/2006/main" count="291" uniqueCount="207">
  <si>
    <t>за 2025 год</t>
  </si>
  <si>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</si>
  <si>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</si>
  <si>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</si>
  <si>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</si>
  <si>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2025</t>
  </si>
  <si>
    <t>Кассовый расход</t>
  </si>
  <si>
    <t>всего</t>
  </si>
  <si>
    <t>в том числе</t>
  </si>
  <si>
    <t>Средства Областного бюджета</t>
  </si>
  <si>
    <t>Средства Федерального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</si>
  <si>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</si>
  <si>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</si>
  <si>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</si>
  <si>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</si>
  <si>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</si>
  <si>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</si>
  <si>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</si>
  <si>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</si>
  <si>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</si>
  <si>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806</t>
  </si>
  <si>
    <t>Беспилотные авиационные системы</t>
  </si>
  <si>
    <t>Региональный проект "Стимулирование спроса на отечественные беспилотные авиационные системы"</t>
  </si>
  <si>
    <t>Приобретение беспилотных авиационных систем органами исполнительной власти субъектов Российской Федерации в области лесных отношений</t>
  </si>
  <si>
    <t>820</t>
  </si>
  <si>
    <t>201Y451270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</si>
  <si>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</si>
  <si>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</si>
  <si>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</si>
  <si>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</si>
  <si>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</si>
  <si>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</si>
  <si>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</si>
  <si>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</si>
  <si>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</si>
  <si>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</si>
  <si>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</si>
  <si>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</si>
  <si>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</si>
  <si>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</si>
  <si>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</si>
  <si>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</si>
  <si>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</si>
  <si>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</si>
  <si>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</si>
  <si>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</si>
  <si>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регионального и межмуниципального значения)</t>
  </si>
  <si>
    <t>091И854472</t>
  </si>
  <si>
    <t>Обеспечение деятельности учреждений в сфере дорожного хозяйства</t>
  </si>
  <si>
    <t>091И89Д001</t>
  </si>
  <si>
    <t>Субсидии на развитие и приведение в нормативное состояние автомобильных дорог общего пользования местного значения, включающих искусственные дорожные сооружения</t>
  </si>
  <si>
    <t>091И89Д033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</si>
  <si>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</si>
  <si>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</si>
  <si>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</si>
  <si>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</si>
  <si>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Приобретение стационарных камер фотовидеофиксации нарушений правил дорожного движения</t>
  </si>
  <si>
    <t>281И99Д402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</si>
  <si>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</si>
  <si>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</si>
  <si>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</si>
  <si>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</si>
  <si>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</si>
  <si>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"Активные меры содействия занятости"</t>
  </si>
  <si>
    <t>Организация временного трудоустройства работников, находящихся под риском увольнения, за счет средств резервного фонда Правительства Российской Федерации</t>
  </si>
  <si>
    <t>151Л358700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</si>
  <si>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</si>
  <si>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</si>
  <si>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</si>
  <si>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Международная кооперация и экспорт</t>
  </si>
  <si>
    <t>Региональный проект "Системные меры развития международной кооперации и экспорта"</t>
  </si>
  <si>
    <t>Реализация мероприятия, направленного на предоставление субъектам малого и среднего предпринимательства услуг и мер поддержки центрами поддержки экспорта, за счет средств резервного фонда Правительства Российской Федерации</t>
  </si>
  <si>
    <t>814</t>
  </si>
  <si>
    <t>331М358480</t>
  </si>
  <si>
    <t>Молодежь и дети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</si>
  <si>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</si>
  <si>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</si>
  <si>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</si>
  <si>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</si>
  <si>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</si>
  <si>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</si>
  <si>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</si>
  <si>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</si>
  <si>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</si>
  <si>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</si>
  <si>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</si>
  <si>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</si>
  <si>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</si>
  <si>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</si>
  <si>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810</t>
  </si>
  <si>
    <t>041Ю650500</t>
  </si>
  <si>
    <t>809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</si>
  <si>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</si>
  <si>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</si>
  <si>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</si>
  <si>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</si>
  <si>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</si>
  <si>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</si>
  <si>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</si>
  <si>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</si>
  <si>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</si>
  <si>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</si>
  <si>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</si>
  <si>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</si>
  <si>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</si>
  <si>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</si>
  <si>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</si>
  <si>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Ввод в эксплуатацию объектов здравоохранения</t>
  </si>
  <si>
    <t>011Д122030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</si>
  <si>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</si>
  <si>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</si>
  <si>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</si>
  <si>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</si>
  <si>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</si>
  <si>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Обеспечение профилактики развития сердечно-сосудистых заболеваний за счет средств областного бюджета</t>
  </si>
  <si>
    <t>011Д270680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</si>
  <si>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</si>
  <si>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</si>
  <si>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</si>
  <si>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</si>
  <si>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</si>
  <si>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</si>
  <si>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</si>
  <si>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</si>
  <si>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</si>
  <si>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011Д622030</t>
  </si>
  <si>
    <t>Создание современной инфраструктуры приемных отделений медицинских организаций с использованием модульных конструкций за счет средств областного бюджета</t>
  </si>
  <si>
    <t>011Д625970</t>
  </si>
  <si>
    <t>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состояниями, дооснащение и оснащение медицинскими изделиями приемных отделений медицинских организаций</t>
  </si>
  <si>
    <t>011Д655350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</si>
  <si>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</si>
  <si>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</si>
  <si>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</si>
  <si>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</si>
  <si>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</si>
  <si>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</si>
  <si>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</si>
  <si>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</si>
  <si>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</si>
  <si>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</si>
  <si>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</si>
  <si>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</si>
  <si>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</si>
  <si>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</si>
  <si>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</si>
  <si>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</si>
  <si>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</si>
  <si>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</si>
  <si>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</si>
  <si>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</si>
  <si>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</si>
  <si>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</si>
  <si>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</si>
  <si>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</si>
  <si>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</si>
  <si>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</si>
  <si>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</si>
  <si>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</si>
  <si>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Создание женских консультаций</t>
  </si>
  <si>
    <t>011Я353140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</si>
  <si>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</si>
  <si>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</si>
  <si>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</si>
  <si>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</si>
  <si>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Субсидии на модернизацию региональных и муниципальных библиотек</t>
  </si>
  <si>
    <t>031Я553480</t>
  </si>
  <si>
    <t>Субсидии на создание модельных муниципальных библиотек</t>
  </si>
  <si>
    <t>031Я554540</t>
  </si>
  <si>
    <t>Субсидии на развитие сети учреждений культурно-досугового типа</t>
  </si>
  <si>
    <t>031Я555130</t>
  </si>
  <si>
    <t>Субсидии на государственную поддержку отрасли культуры (приобретение музыкальных инструментов, оборудования и материалов для детских школ искусств)</t>
  </si>
  <si>
    <t>031Я555191</t>
  </si>
  <si>
    <t>Субсидии на государственную поддержку отрасли культуры (модернизация детских школ искусств)</t>
  </si>
  <si>
    <t>031Я555194</t>
  </si>
  <si>
    <t>Субсидии на оснащение муниципальных театров</t>
  </si>
  <si>
    <t>031Я555840</t>
  </si>
  <si>
    <t>Субсидии на техническое оснащение муниципальных музеев</t>
  </si>
  <si>
    <t>031Я555900</t>
  </si>
  <si>
    <t>Субсидии на модернизацию региональных и муниципальных музеев</t>
  </si>
  <si>
    <t>031Я555970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</si>
  <si>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</si>
  <si>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</si>
  <si>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</t>
  </si>
  <si>
    <t>805</t>
  </si>
  <si>
    <t>081Е455330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</si>
  <si>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</si>
  <si>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</si>
  <si>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</si>
  <si>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</si>
  <si>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</si>
  <si>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</si>
  <si>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</si>
  <si>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201Ч623740</t>
  </si>
  <si>
    <t>Увеличение площади лесовосстановления</t>
  </si>
  <si>
    <t>201Ч654290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</si>
  <si>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</si>
  <si>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</si>
  <si>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</t>
  </si>
  <si>
    <t>838</t>
  </si>
  <si>
    <t>101Э155270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</si>
  <si>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</si>
  <si>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</si>
  <si>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</si>
  <si>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</si>
  <si>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</si>
  <si>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 xml:space="preserve">Национальные проекты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</si>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</sst>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name val="DejaVu San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4" fillId="2" borderId="14">
      <alignment horizontal="left" vertical="top" wrapText="1"/>
    </xf>
    <xf numFmtId="49" fontId="4" fillId="2" borderId="15">
      <alignment horizontal="center" vertical="top" shrinkToFit="1"/>
    </xf>
    <xf numFmtId="4" fontId="4" fillId="2" borderId="15">
      <alignment horizontal="right" vertical="top" shrinkToFit="1"/>
    </xf>
    <xf numFmtId="4" fontId="4" fillId="2" borderId="16">
      <alignment horizontal="right" vertical="top" shrinkToFit="1"/>
    </xf>
    <xf numFmtId="0" fontId="2" fillId="0" borderId="17">
      <alignment horizontal="left" vertical="top" wrapText="1"/>
    </xf>
    <xf numFmtId="49" fontId="2" fillId="0" borderId="18">
      <alignment horizontal="center" vertical="top" shrinkToFit="1"/>
    </xf>
    <xf numFmtId="4" fontId="2" fillId="0" borderId="18">
      <alignment horizontal="right" vertical="top" shrinkToFit="1"/>
    </xf>
    <xf numFmtId="4" fontId="5" fillId="0" borderId="19">
      <alignment horizontal="right" vertical="top" shrinkToFit="1"/>
    </xf>
    <xf numFmtId="0" fontId="3" fillId="3" borderId="20">
      <alignment horizontal="left" vertical="top" wrapText="1"/>
    </xf>
    <xf numFmtId="49" fontId="3" fillId="3" borderId="21">
      <alignment horizontal="center" vertical="top" shrinkToFit="1"/>
    </xf>
    <xf numFmtId="4" fontId="3" fillId="3" borderId="21">
      <alignment horizontal="right" vertical="top" shrinkToFit="1"/>
    </xf>
    <xf numFmtId="4" fontId="3" fillId="3" borderId="22">
      <alignment horizontal="right" vertical="top" shrinkToFit="1"/>
    </xf>
    <xf numFmtId="0" fontId="2" fillId="0" borderId="23"/>
    <xf numFmtId="0" fontId="2" fillId="0" borderId="24"/>
    <xf numFmtId="0" fontId="2" fillId="0" borderId="25"/>
    <xf numFmtId="0" fontId="4" fillId="4" borderId="26"/>
    <xf numFmtId="0" fontId="4" fillId="4" borderId="27"/>
    <xf numFmtId="4" fontId="4" fillId="4" borderId="27">
      <alignment horizontal="right" shrinkToFit="1"/>
    </xf>
    <xf numFmtId="4" fontId="4" fillId="4" borderId="28">
      <alignment horizontal="right" shrinkToFit="1"/>
    </xf>
    <xf numFmtId="0" fontId="2" fillId="0" borderId="29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54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1" xfId="8" applyNumberFormat="1" applyProtection="1">
      <alignment horizontal="center" vertical="center" wrapText="1"/>
    </xf>
    <xf numFmtId="49" fontId="3" fillId="0" borderId="12" xfId="9" applyNumberFormat="1" applyProtection="1">
      <alignment horizontal="center" vertical="center" wrapText="1"/>
    </xf>
    <xf numFmtId="49" fontId="3" fillId="0" borderId="13" xfId="10" applyNumberFormat="1" applyProtection="1">
      <alignment horizontal="center" vertical="center" wrapText="1"/>
    </xf>
    <xf numFmtId="49" fontId="4" fillId="2" borderId="15" xfId="12" applyNumberFormat="1" applyProtection="1">
      <alignment horizontal="center" vertical="top" shrinkToFit="1"/>
    </xf>
    <xf numFmtId="4" fontId="4" fillId="2" borderId="15" xfId="13" applyNumberFormat="1" applyProtection="1">
      <alignment horizontal="right" vertical="top" shrinkToFit="1"/>
    </xf>
    <xf numFmtId="4" fontId="4" fillId="2" borderId="16" xfId="14" applyNumberFormat="1" applyProtection="1">
      <alignment horizontal="right" vertical="top" shrinkToFit="1"/>
    </xf>
    <xf numFmtId="0" fontId="2" fillId="0" borderId="17" xfId="15" applyNumberFormat="1" applyProtection="1">
      <alignment horizontal="left" vertical="top" wrapText="1"/>
    </xf>
    <xf numFmtId="49" fontId="2" fillId="0" borderId="18" xfId="16" applyNumberFormat="1" applyProtection="1">
      <alignment horizontal="center" vertical="top" shrinkToFit="1"/>
    </xf>
    <xf numFmtId="4" fontId="2" fillId="0" borderId="18" xfId="17" applyNumberFormat="1" applyProtection="1">
      <alignment horizontal="right" vertical="top" shrinkToFit="1"/>
    </xf>
    <xf numFmtId="4" fontId="5" fillId="0" borderId="19" xfId="18" applyNumberFormat="1" applyProtection="1">
      <alignment horizontal="right" vertical="top" shrinkToFit="1"/>
    </xf>
    <xf numFmtId="0" fontId="4" fillId="2" borderId="14" xfId="11" applyNumberFormat="1" applyProtection="1">
      <alignment horizontal="left" vertical="top" wrapText="1"/>
    </xf>
    <xf numFmtId="0" fontId="3" fillId="3" borderId="20" xfId="19" applyNumberFormat="1" applyProtection="1">
      <alignment horizontal="left" vertical="top" wrapText="1"/>
    </xf>
    <xf numFmtId="49" fontId="3" fillId="3" borderId="21" xfId="20" applyNumberFormat="1" applyProtection="1">
      <alignment horizontal="center" vertical="top" shrinkToFit="1"/>
    </xf>
    <xf numFmtId="4" fontId="3" fillId="3" borderId="21" xfId="21" applyNumberFormat="1" applyProtection="1">
      <alignment horizontal="right" vertical="top" shrinkToFit="1"/>
    </xf>
    <xf numFmtId="0" fontId="2" fillId="0" borderId="23" xfId="23" applyNumberFormat="1" applyProtection="1"/>
    <xf numFmtId="0" fontId="2" fillId="0" borderId="24" xfId="24" applyNumberFormat="1" applyProtection="1"/>
    <xf numFmtId="0" fontId="2" fillId="0" borderId="25" xfId="25" applyNumberFormat="1" applyProtection="1"/>
    <xf numFmtId="0" fontId="4" fillId="4" borderId="26" xfId="26" applyNumberFormat="1" applyProtection="1"/>
    <xf numFmtId="0" fontId="4" fillId="4" borderId="27" xfId="27" applyNumberFormat="1" applyProtection="1"/>
    <xf numFmtId="4" fontId="4" fillId="4" borderId="27" xfId="28" applyNumberFormat="1" applyProtection="1">
      <alignment horizontal="right" shrinkToFit="1"/>
    </xf>
    <xf numFmtId="0" fontId="2" fillId="0" borderId="29" xfId="30" applyNumberFormat="1" applyProtection="1"/>
    <xf numFmtId="4" fontId="2" fillId="0" borderId="18" xfId="17" applyNumberFormat="1" applyAlignment="1" applyProtection="1">
      <alignment horizontal="right" vertical="top"/>
    </xf>
    <xf numFmtId="4" fontId="2" fillId="5" borderId="18" xfId="17" applyNumberFormat="1" applyFill="1" applyProtection="1">
      <alignment horizontal="right" vertical="top" shrinkToFit="1"/>
    </xf>
    <xf numFmtId="4" fontId="5" fillId="5" borderId="19" xfId="18" applyNumberFormat="1" applyFill="1" applyProtection="1">
      <alignment horizontal="right" vertical="top" shrinkToFit="1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" fontId="2" fillId="6" borderId="18" xfId="17" applyNumberFormat="1" applyFill="1" applyProtection="1">
      <alignment horizontal="right" vertical="top" shrinkToFit="1"/>
    </xf>
    <xf numFmtId="4" fontId="3" fillId="3" borderId="22" xfId="22" applyNumberFormat="1" applyProtection="1">
      <alignment horizontal="right" vertical="top" shrinkToFit="1"/>
    </xf>
    <xf numFmtId="4" fontId="4" fillId="4" borderId="28" xfId="29" applyNumberFormat="1" applyProtection="1">
      <alignment horizontal="right" shrinkToFit="1"/>
    </xf>
    <xf numFmtId="4" fontId="0" fillId="0" borderId="0" xfId="0" applyNumberFormat="1" applyProtection="1">
      <protection locked="0"/>
    </xf>
    <xf numFmtId="49" fontId="3" fillId="0" borderId="5" xfId="5" applyNumberFormat="1" applyProtection="1">
      <alignment horizontal="center" vertical="center" wrapText="1"/>
    </xf>
    <xf numFmtId="49" fontId="3" fillId="0" borderId="5" xfId="5">
      <alignment horizontal="center" vertical="center" wrapText="1"/>
    </xf>
    <xf numFmtId="49" fontId="3" fillId="0" borderId="8" xfId="6" applyNumberFormat="1" applyProtection="1">
      <alignment horizontal="center" vertical="center" wrapText="1"/>
    </xf>
    <xf numFmtId="49" fontId="3" fillId="0" borderId="8" xfId="6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9" xfId="7">
      <alignment horizontal="center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2" xfId="3" applyNumberFormat="1" applyProtection="1">
      <alignment horizontal="center" vertical="center" wrapText="1"/>
    </xf>
    <xf numFmtId="49" fontId="3" fillId="0" borderId="2" xfId="3">
      <alignment horizontal="center" vertical="center" wrapText="1"/>
    </xf>
    <xf numFmtId="49" fontId="3" fillId="0" borderId="3" xfId="4" applyNumberFormat="1" applyProtection="1">
      <alignment horizontal="center" vertical="center" wrapText="1"/>
    </xf>
    <xf numFmtId="49" fontId="3" fillId="0" borderId="3" xfId="4">
      <alignment horizontal="center" vertical="center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10" xfId="6" applyNumberFormat="1" applyBorder="1" applyProtection="1">
      <alignment horizontal="center" vertical="center" wrapText="1"/>
    </xf>
    <xf numFmtId="49" fontId="3" fillId="0" borderId="18" xfId="6" applyNumberFormat="1" applyBorder="1" applyProtection="1">
      <alignment horizontal="center" vertical="center" wrapText="1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9"/>
    <cellStyle name="ex65" xfId="20"/>
    <cellStyle name="ex66" xfId="21"/>
    <cellStyle name="ex67" xfId="22"/>
    <cellStyle name="ex68" xfId="15"/>
    <cellStyle name="ex69" xfId="16"/>
    <cellStyle name="ex70" xfId="17"/>
    <cellStyle name="ex71" xfId="18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tabSelected="1" view="pageBreakPreview" zoomScaleNormal="100" zoomScaleSheetLayoutView="100" workbookViewId="0">
      <pane ySplit="7" topLeftCell="A89" activePane="bottomLeft" state="frozen"/>
      <selection pane="bottomLeft" activeCell="A2" sqref="A2:I2"/>
    </sheetView>
  </sheetViews>
  <sheetFormatPr defaultColWidth="8.875" defaultRowHeight="14.25"/>
  <cols>
    <col min="1" max="1" width="48.125" style="1" customWidth="1"/>
    <col min="2" max="2" width="9.875" style="1" customWidth="1"/>
    <col min="3" max="3" width="10.125" style="1" customWidth="1"/>
    <col min="4" max="4" width="16.375" style="1" customWidth="1"/>
    <col min="5" max="5" width="16.5" style="1" customWidth="1"/>
    <col min="6" max="9" width="16.375" style="1" customWidth="1"/>
    <col min="10" max="14" width="13.25" style="1" hidden="1" customWidth="1"/>
    <col min="15" max="15" width="18" style="1" hidden="1" customWidth="1"/>
    <col min="16" max="18" width="13.25" style="1" hidden="1" customWidth="1"/>
    <col min="19" max="19" width="12.375" style="1" bestFit="1" customWidth="1"/>
    <col min="20" max="16384" width="8.875" style="1"/>
  </cols>
  <sheetData>
    <row r="1" spans="1:20" ht="15.75" customHeight="1">
      <c r="A1" s="40" t="s">
        <v>205</v>
      </c>
      <c r="B1" s="41"/>
      <c r="C1" s="41"/>
      <c r="D1" s="41"/>
      <c r="E1" s="41"/>
      <c r="F1" s="41"/>
      <c r="G1" s="41"/>
      <c r="H1" s="41"/>
      <c r="I1" s="41"/>
    </row>
    <row r="2" spans="1:20" ht="15.75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</row>
    <row r="3" spans="1:20">
      <c r="A3" s="42" t="s">
        <v>1</v>
      </c>
      <c r="B3" s="43"/>
      <c r="C3" s="43"/>
      <c r="D3" s="43"/>
      <c r="E3" s="43"/>
      <c r="F3" s="43"/>
      <c r="G3" s="43"/>
      <c r="H3" s="43"/>
      <c r="I3" s="43"/>
    </row>
    <row r="4" spans="1:20" ht="14.25" customHeight="1">
      <c r="A4" s="44" t="s">
        <v>2</v>
      </c>
      <c r="B4" s="46" t="s">
        <v>3</v>
      </c>
      <c r="C4" s="48" t="s">
        <v>4</v>
      </c>
      <c r="D4" s="46" t="s">
        <v>5</v>
      </c>
      <c r="E4" s="47"/>
      <c r="F4" s="47"/>
      <c r="G4" s="34" t="s">
        <v>6</v>
      </c>
      <c r="H4" s="35"/>
      <c r="I4" s="35"/>
      <c r="J4" s="46" t="s">
        <v>5</v>
      </c>
      <c r="K4" s="47"/>
      <c r="L4" s="47"/>
      <c r="M4" s="34" t="s">
        <v>6</v>
      </c>
      <c r="N4" s="35"/>
      <c r="O4" s="35"/>
      <c r="P4" s="34"/>
      <c r="Q4" s="35"/>
      <c r="R4" s="35"/>
    </row>
    <row r="5" spans="1:20">
      <c r="A5" s="45"/>
      <c r="B5" s="47"/>
      <c r="C5" s="49"/>
      <c r="D5" s="51" t="s">
        <v>7</v>
      </c>
      <c r="E5" s="36" t="s">
        <v>8</v>
      </c>
      <c r="F5" s="37"/>
      <c r="G5" s="36" t="s">
        <v>7</v>
      </c>
      <c r="H5" s="38" t="s">
        <v>8</v>
      </c>
      <c r="I5" s="39"/>
      <c r="J5" s="51" t="s">
        <v>7</v>
      </c>
      <c r="K5" s="36" t="s">
        <v>8</v>
      </c>
      <c r="L5" s="37"/>
      <c r="M5" s="36" t="s">
        <v>7</v>
      </c>
      <c r="N5" s="38" t="s">
        <v>8</v>
      </c>
      <c r="O5" s="39"/>
      <c r="P5" s="36"/>
      <c r="Q5" s="38"/>
      <c r="R5" s="39"/>
    </row>
    <row r="6" spans="1:20" ht="51" customHeight="1">
      <c r="A6" s="45"/>
      <c r="B6" s="47"/>
      <c r="C6" s="50"/>
      <c r="D6" s="52"/>
      <c r="E6" s="2" t="s">
        <v>9</v>
      </c>
      <c r="F6" s="2" t="s">
        <v>10</v>
      </c>
      <c r="G6" s="37"/>
      <c r="H6" s="2" t="s">
        <v>9</v>
      </c>
      <c r="I6" s="3" t="s">
        <v>10</v>
      </c>
      <c r="J6" s="53"/>
      <c r="K6" s="28" t="s">
        <v>9</v>
      </c>
      <c r="L6" s="28" t="s">
        <v>10</v>
      </c>
      <c r="M6" s="37"/>
      <c r="N6" s="28" t="s">
        <v>9</v>
      </c>
      <c r="O6" s="29" t="s">
        <v>10</v>
      </c>
      <c r="P6" s="37"/>
      <c r="Q6" s="28"/>
      <c r="R6" s="29"/>
    </row>
    <row r="7" spans="1:20" ht="12.75" customHeight="1">
      <c r="A7" s="4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6" t="s">
        <v>19</v>
      </c>
      <c r="J7" s="5" t="s">
        <v>14</v>
      </c>
      <c r="K7" s="5" t="s">
        <v>15</v>
      </c>
      <c r="L7" s="5" t="s">
        <v>16</v>
      </c>
      <c r="M7" s="5" t="s">
        <v>17</v>
      </c>
      <c r="N7" s="5" t="s">
        <v>18</v>
      </c>
      <c r="O7" s="6" t="s">
        <v>19</v>
      </c>
      <c r="P7" s="5"/>
      <c r="Q7" s="5"/>
      <c r="R7" s="6"/>
    </row>
    <row r="8" spans="1:20" ht="15.75" thickBot="1">
      <c r="A8" s="14" t="s">
        <v>21</v>
      </c>
      <c r="B8" s="7"/>
      <c r="C8" s="7"/>
      <c r="D8" s="8">
        <f>SUM(D9)</f>
        <v>11999098</v>
      </c>
      <c r="E8" s="8">
        <f t="shared" ref="E8:F8" si="0">SUM(E9)</f>
        <v>0</v>
      </c>
      <c r="F8" s="8">
        <f t="shared" si="0"/>
        <v>11999098</v>
      </c>
      <c r="G8" s="8">
        <f>SUM(G9)</f>
        <v>11999064</v>
      </c>
      <c r="H8" s="8">
        <f t="shared" ref="H8:I8" si="1">SUM(H9)</f>
        <v>0</v>
      </c>
      <c r="I8" s="8">
        <f t="shared" si="1"/>
        <v>11999064</v>
      </c>
      <c r="J8" s="8">
        <v>11999098</v>
      </c>
      <c r="K8" s="8">
        <v>0</v>
      </c>
      <c r="L8" s="8">
        <v>11999098</v>
      </c>
      <c r="M8" s="8">
        <v>11999064</v>
      </c>
      <c r="N8" s="8">
        <v>0</v>
      </c>
      <c r="O8" s="9">
        <v>11999064</v>
      </c>
      <c r="P8" s="8">
        <f>G8-M8</f>
        <v>0</v>
      </c>
      <c r="Q8" s="8">
        <f t="shared" ref="Q8:R8" si="2">H8-N8</f>
        <v>0</v>
      </c>
      <c r="R8" s="9">
        <f t="shared" si="2"/>
        <v>0</v>
      </c>
    </row>
    <row r="9" spans="1:20" ht="25.5">
      <c r="A9" s="15" t="s">
        <v>22</v>
      </c>
      <c r="B9" s="16"/>
      <c r="C9" s="16"/>
      <c r="D9" s="17">
        <f>SUM(D10)</f>
        <v>11999098</v>
      </c>
      <c r="E9" s="17">
        <f t="shared" ref="E9:F9" si="3">SUM(E10)</f>
        <v>0</v>
      </c>
      <c r="F9" s="17">
        <f t="shared" si="3"/>
        <v>11999098</v>
      </c>
      <c r="G9" s="17">
        <f>G10</f>
        <v>11999064</v>
      </c>
      <c r="H9" s="17">
        <f t="shared" ref="H9:R9" si="4">H10</f>
        <v>0</v>
      </c>
      <c r="I9" s="17">
        <f t="shared" si="4"/>
        <v>11999064</v>
      </c>
      <c r="J9" s="17">
        <f t="shared" si="4"/>
        <v>11999098</v>
      </c>
      <c r="K9" s="17">
        <f t="shared" si="4"/>
        <v>0</v>
      </c>
      <c r="L9" s="17">
        <f t="shared" si="4"/>
        <v>11999098</v>
      </c>
      <c r="M9" s="17">
        <f t="shared" si="4"/>
        <v>11999064</v>
      </c>
      <c r="N9" s="17">
        <f t="shared" si="4"/>
        <v>0</v>
      </c>
      <c r="O9" s="17">
        <f t="shared" si="4"/>
        <v>11999064</v>
      </c>
      <c r="P9" s="17">
        <f t="shared" si="4"/>
        <v>0</v>
      </c>
      <c r="Q9" s="17">
        <f t="shared" si="4"/>
        <v>0</v>
      </c>
      <c r="R9" s="17">
        <f t="shared" si="4"/>
        <v>0</v>
      </c>
    </row>
    <row r="10" spans="1:20" ht="38.25">
      <c r="A10" s="10" t="s">
        <v>23</v>
      </c>
      <c r="B10" s="11" t="s">
        <v>24</v>
      </c>
      <c r="C10" s="11" t="s">
        <v>25</v>
      </c>
      <c r="D10" s="12">
        <f>SUM(E10:F10)</f>
        <v>11999098</v>
      </c>
      <c r="E10" s="12">
        <v>0</v>
      </c>
      <c r="F10" s="12">
        <v>11999098</v>
      </c>
      <c r="G10" s="12">
        <f>SUM(H10:I10)</f>
        <v>11999064</v>
      </c>
      <c r="H10" s="12">
        <v>0</v>
      </c>
      <c r="I10" s="13">
        <v>11999064</v>
      </c>
      <c r="J10" s="12">
        <v>11999098</v>
      </c>
      <c r="K10" s="12">
        <v>0</v>
      </c>
      <c r="L10" s="12">
        <v>11999098</v>
      </c>
      <c r="M10" s="12">
        <v>11999064</v>
      </c>
      <c r="N10" s="12">
        <v>0</v>
      </c>
      <c r="O10" s="13">
        <v>11999064</v>
      </c>
      <c r="P10" s="12">
        <f t="shared" ref="P10:P72" si="5">G10-M10</f>
        <v>0</v>
      </c>
      <c r="Q10" s="12">
        <f t="shared" ref="Q10:Q72" si="6">H10-N10</f>
        <v>0</v>
      </c>
      <c r="R10" s="13">
        <f t="shared" ref="R10:R72" si="7">I10-O10</f>
        <v>0</v>
      </c>
      <c r="T10" s="1" t="s">
        <v>206</v>
      </c>
    </row>
    <row r="11" spans="1:20" ht="15.75" thickBot="1">
      <c r="A11" s="14" t="s">
        <v>26</v>
      </c>
      <c r="B11" s="7"/>
      <c r="C11" s="7"/>
      <c r="D11" s="8">
        <f>D12+D15+D17+D20+D25</f>
        <v>6656661205.5200005</v>
      </c>
      <c r="E11" s="8">
        <f t="shared" ref="E11:F11" si="8">E12+E15+E17+E20+E25</f>
        <v>3163084405.5200005</v>
      </c>
      <c r="F11" s="8">
        <f t="shared" si="8"/>
        <v>3493576800</v>
      </c>
      <c r="G11" s="8">
        <f>G12+G15+G17+G20+G25</f>
        <v>6332753260.3699989</v>
      </c>
      <c r="H11" s="8">
        <f t="shared" ref="H11:I11" si="9">H12+H15+H17+H20+H25</f>
        <v>2849558622.9100003</v>
      </c>
      <c r="I11" s="8">
        <f t="shared" si="9"/>
        <v>3483194637.4599996</v>
      </c>
      <c r="J11" s="8">
        <v>6656661205.5200005</v>
      </c>
      <c r="K11" s="8">
        <v>3163084405.54</v>
      </c>
      <c r="L11" s="8">
        <v>3493576799.98</v>
      </c>
      <c r="M11" s="8">
        <v>6332753260.3699999</v>
      </c>
      <c r="N11" s="8">
        <v>2849558622.8899999</v>
      </c>
      <c r="O11" s="9">
        <v>3483194637.48</v>
      </c>
      <c r="P11" s="8">
        <f t="shared" si="5"/>
        <v>0</v>
      </c>
      <c r="Q11" s="8">
        <f t="shared" si="6"/>
        <v>2.0000457763671875E-2</v>
      </c>
      <c r="R11" s="9">
        <f t="shared" si="7"/>
        <v>-2.0000457763671875E-2</v>
      </c>
    </row>
    <row r="12" spans="1:20">
      <c r="A12" s="15" t="s">
        <v>27</v>
      </c>
      <c r="B12" s="16"/>
      <c r="C12" s="16"/>
      <c r="D12" s="17">
        <f>SUM(D13:D14)</f>
        <v>318454900</v>
      </c>
      <c r="E12" s="17">
        <f t="shared" ref="E12:F12" si="10">SUM(E13:E14)</f>
        <v>187818000</v>
      </c>
      <c r="F12" s="17">
        <f t="shared" si="10"/>
        <v>130636900</v>
      </c>
      <c r="G12" s="17">
        <f>SUM(G13:G14)</f>
        <v>314897365.68000001</v>
      </c>
      <c r="H12" s="17">
        <f t="shared" ref="H12:I12" si="11">SUM(H13:H14)</f>
        <v>184260465.68000001</v>
      </c>
      <c r="I12" s="17">
        <f t="shared" si="11"/>
        <v>130636900</v>
      </c>
      <c r="J12" s="17">
        <v>318454900</v>
      </c>
      <c r="K12" s="17">
        <v>187818000</v>
      </c>
      <c r="L12" s="17">
        <v>130636900</v>
      </c>
      <c r="M12" s="17">
        <v>314897365.68000001</v>
      </c>
      <c r="N12" s="17">
        <v>184260465.68000001</v>
      </c>
      <c r="O12" s="31">
        <v>130636900</v>
      </c>
      <c r="P12" s="17">
        <f t="shared" si="5"/>
        <v>0</v>
      </c>
      <c r="Q12" s="17">
        <f t="shared" si="6"/>
        <v>0</v>
      </c>
      <c r="R12" s="31">
        <f t="shared" si="7"/>
        <v>0</v>
      </c>
    </row>
    <row r="13" spans="1:20" ht="38.25">
      <c r="A13" s="10" t="s">
        <v>28</v>
      </c>
      <c r="B13" s="11" t="s">
        <v>29</v>
      </c>
      <c r="C13" s="11" t="s">
        <v>30</v>
      </c>
      <c r="D13" s="12">
        <f>SUM(E13:F13)</f>
        <v>130636900</v>
      </c>
      <c r="E13" s="12">
        <v>0</v>
      </c>
      <c r="F13" s="12">
        <v>130636900</v>
      </c>
      <c r="G13" s="12">
        <f>SUM(H13:I13)</f>
        <v>130636900</v>
      </c>
      <c r="H13" s="12">
        <v>0</v>
      </c>
      <c r="I13" s="13">
        <v>130636900</v>
      </c>
      <c r="J13" s="12">
        <v>130636900</v>
      </c>
      <c r="K13" s="12">
        <v>0</v>
      </c>
      <c r="L13" s="12">
        <v>130636900</v>
      </c>
      <c r="M13" s="12">
        <v>130636900</v>
      </c>
      <c r="N13" s="12">
        <v>0</v>
      </c>
      <c r="O13" s="13">
        <v>130636900</v>
      </c>
      <c r="P13" s="12">
        <f t="shared" si="5"/>
        <v>0</v>
      </c>
      <c r="Q13" s="12">
        <f t="shared" si="6"/>
        <v>0</v>
      </c>
      <c r="R13" s="13">
        <f t="shared" si="7"/>
        <v>0</v>
      </c>
    </row>
    <row r="14" spans="1:20" ht="25.5">
      <c r="A14" s="10" t="s">
        <v>31</v>
      </c>
      <c r="B14" s="11" t="s">
        <v>29</v>
      </c>
      <c r="C14" s="11" t="s">
        <v>32</v>
      </c>
      <c r="D14" s="12">
        <f>SUM(E14:F14)</f>
        <v>187818000</v>
      </c>
      <c r="E14" s="12">
        <v>187818000</v>
      </c>
      <c r="F14" s="12">
        <v>0</v>
      </c>
      <c r="G14" s="12">
        <f>SUM(H14:I14)</f>
        <v>184260465.68000001</v>
      </c>
      <c r="H14" s="12">
        <v>184260465.68000001</v>
      </c>
      <c r="I14" s="13">
        <v>0</v>
      </c>
      <c r="J14" s="12">
        <v>187818000</v>
      </c>
      <c r="K14" s="12">
        <v>187818000</v>
      </c>
      <c r="L14" s="12">
        <v>0</v>
      </c>
      <c r="M14" s="12">
        <v>184260465.68000001</v>
      </c>
      <c r="N14" s="12">
        <v>184260465.68000001</v>
      </c>
      <c r="O14" s="13">
        <v>0</v>
      </c>
      <c r="P14" s="12">
        <f t="shared" si="5"/>
        <v>0</v>
      </c>
      <c r="Q14" s="12">
        <f t="shared" si="6"/>
        <v>0</v>
      </c>
      <c r="R14" s="13">
        <f t="shared" si="7"/>
        <v>0</v>
      </c>
    </row>
    <row r="15" spans="1:20" ht="25.5">
      <c r="A15" s="15" t="s">
        <v>33</v>
      </c>
      <c r="B15" s="16"/>
      <c r="C15" s="16"/>
      <c r="D15" s="17">
        <f>SUM(D16)</f>
        <v>711653620</v>
      </c>
      <c r="E15" s="17">
        <f t="shared" ref="E15:F15" si="12">SUM(E16)</f>
        <v>251940820</v>
      </c>
      <c r="F15" s="17">
        <f t="shared" si="12"/>
        <v>459712800</v>
      </c>
      <c r="G15" s="17">
        <f>SUM(G16)</f>
        <v>695597482.92999995</v>
      </c>
      <c r="H15" s="17">
        <f t="shared" ref="H15:R15" si="13">SUM(H16)</f>
        <v>246257446.84</v>
      </c>
      <c r="I15" s="17">
        <f t="shared" si="13"/>
        <v>449340036.08999997</v>
      </c>
      <c r="J15" s="17">
        <f t="shared" si="13"/>
        <v>711653620</v>
      </c>
      <c r="K15" s="17">
        <f t="shared" si="13"/>
        <v>251940820</v>
      </c>
      <c r="L15" s="17">
        <f t="shared" si="13"/>
        <v>459712800</v>
      </c>
      <c r="M15" s="17">
        <f t="shared" si="13"/>
        <v>695597482.92999995</v>
      </c>
      <c r="N15" s="17">
        <f t="shared" si="13"/>
        <v>246257446.81999999</v>
      </c>
      <c r="O15" s="17">
        <f t="shared" si="13"/>
        <v>449340036.11000001</v>
      </c>
      <c r="P15" s="17">
        <f t="shared" si="13"/>
        <v>0</v>
      </c>
      <c r="Q15" s="17">
        <f t="shared" si="13"/>
        <v>2.000001072883606E-2</v>
      </c>
      <c r="R15" s="17">
        <f t="shared" si="13"/>
        <v>-2.0000040531158447E-2</v>
      </c>
    </row>
    <row r="16" spans="1:20" ht="25.5">
      <c r="A16" s="10" t="s">
        <v>34</v>
      </c>
      <c r="B16" s="11" t="s">
        <v>29</v>
      </c>
      <c r="C16" s="11" t="s">
        <v>35</v>
      </c>
      <c r="D16" s="12">
        <f>SUM(E16:F16)</f>
        <v>711653620</v>
      </c>
      <c r="E16" s="26">
        <v>251940820</v>
      </c>
      <c r="F16" s="26">
        <v>459712800</v>
      </c>
      <c r="G16" s="12">
        <f>SUM(H16:I16)</f>
        <v>695597482.92999995</v>
      </c>
      <c r="H16" s="26">
        <v>246257446.84</v>
      </c>
      <c r="I16" s="27">
        <v>449340036.08999997</v>
      </c>
      <c r="J16" s="12">
        <v>711653620</v>
      </c>
      <c r="K16" s="12">
        <v>251940820</v>
      </c>
      <c r="L16" s="12">
        <v>459712800</v>
      </c>
      <c r="M16" s="12">
        <v>695597482.92999995</v>
      </c>
      <c r="N16" s="12">
        <v>246257446.81999999</v>
      </c>
      <c r="O16" s="13">
        <v>449340036.11000001</v>
      </c>
      <c r="P16" s="12">
        <f t="shared" si="5"/>
        <v>0</v>
      </c>
      <c r="Q16" s="12">
        <f t="shared" si="6"/>
        <v>2.000001072883606E-2</v>
      </c>
      <c r="R16" s="13">
        <f t="shared" si="7"/>
        <v>-2.0000040531158447E-2</v>
      </c>
    </row>
    <row r="17" spans="1:19" ht="25.5">
      <c r="A17" s="15" t="s">
        <v>36</v>
      </c>
      <c r="B17" s="16"/>
      <c r="C17" s="16"/>
      <c r="D17" s="17">
        <f>SUM(D18:D19)</f>
        <v>498558690</v>
      </c>
      <c r="E17" s="17">
        <f t="shared" ref="E17:F17" si="14">SUM(E18:E19)</f>
        <v>9878590</v>
      </c>
      <c r="F17" s="17">
        <f t="shared" si="14"/>
        <v>488680100</v>
      </c>
      <c r="G17" s="17">
        <f>SUM(G18:G19)</f>
        <v>498549000.70000005</v>
      </c>
      <c r="H17" s="17">
        <f t="shared" ref="H17:I17" si="15">SUM(H18:H19)</f>
        <v>9878299.3000000007</v>
      </c>
      <c r="I17" s="17">
        <f t="shared" si="15"/>
        <v>488670701.39999998</v>
      </c>
      <c r="J17" s="17">
        <v>498558690</v>
      </c>
      <c r="K17" s="17">
        <v>9878590.0199999996</v>
      </c>
      <c r="L17" s="17">
        <v>488680099.98000002</v>
      </c>
      <c r="M17" s="17">
        <v>498549000.69999999</v>
      </c>
      <c r="N17" s="17">
        <v>9878299.2899999991</v>
      </c>
      <c r="O17" s="31">
        <v>488670701.41000003</v>
      </c>
      <c r="P17" s="17">
        <f t="shared" si="5"/>
        <v>0</v>
      </c>
      <c r="Q17" s="17">
        <f t="shared" si="6"/>
        <v>1.0000001639127731E-2</v>
      </c>
      <c r="R17" s="31">
        <f t="shared" si="7"/>
        <v>-1.0000050067901611E-2</v>
      </c>
    </row>
    <row r="18" spans="1:19" ht="51">
      <c r="A18" s="10" t="s">
        <v>37</v>
      </c>
      <c r="B18" s="11" t="s">
        <v>38</v>
      </c>
      <c r="C18" s="11" t="s">
        <v>39</v>
      </c>
      <c r="D18" s="12">
        <f>SUM(E18:F18)</f>
        <v>253908790</v>
      </c>
      <c r="E18" s="12">
        <v>2539090</v>
      </c>
      <c r="F18" s="12">
        <v>251369700</v>
      </c>
      <c r="G18" s="12">
        <f>SUM(H18:I18)</f>
        <v>253908790</v>
      </c>
      <c r="H18" s="26">
        <v>2539090</v>
      </c>
      <c r="I18" s="27">
        <v>251369700</v>
      </c>
      <c r="J18" s="12">
        <v>253908790</v>
      </c>
      <c r="K18" s="12">
        <v>2539090</v>
      </c>
      <c r="L18" s="12">
        <v>251369700</v>
      </c>
      <c r="M18" s="12">
        <v>253908790</v>
      </c>
      <c r="N18" s="12">
        <v>2539089.9900000002</v>
      </c>
      <c r="O18" s="13">
        <v>251369700.00999999</v>
      </c>
      <c r="P18" s="12">
        <f t="shared" si="5"/>
        <v>0</v>
      </c>
      <c r="Q18" s="12">
        <f t="shared" si="6"/>
        <v>9.9999997764825821E-3</v>
      </c>
      <c r="R18" s="13">
        <f t="shared" si="7"/>
        <v>-9.9999904632568359E-3</v>
      </c>
    </row>
    <row r="19" spans="1:19" ht="25.5">
      <c r="A19" s="10" t="s">
        <v>40</v>
      </c>
      <c r="B19" s="11" t="s">
        <v>38</v>
      </c>
      <c r="C19" s="11" t="s">
        <v>41</v>
      </c>
      <c r="D19" s="12">
        <f>SUM(E19:F19)</f>
        <v>244649900</v>
      </c>
      <c r="E19" s="26">
        <v>7339500</v>
      </c>
      <c r="F19" s="26">
        <v>237310400</v>
      </c>
      <c r="G19" s="12">
        <f>SUM(H19:I19)</f>
        <v>244640210.70000002</v>
      </c>
      <c r="H19" s="12">
        <v>7339209.2999999998</v>
      </c>
      <c r="I19" s="13">
        <v>237301001.40000001</v>
      </c>
      <c r="J19" s="12">
        <v>244649900</v>
      </c>
      <c r="K19" s="12">
        <v>7339500.0199999996</v>
      </c>
      <c r="L19" s="26">
        <v>237310399.97999999</v>
      </c>
      <c r="M19" s="12">
        <v>244640210.69999999</v>
      </c>
      <c r="N19" s="12">
        <v>7339209.2999999998</v>
      </c>
      <c r="O19" s="13">
        <v>237301001.40000001</v>
      </c>
      <c r="P19" s="12">
        <f t="shared" si="5"/>
        <v>0</v>
      </c>
      <c r="Q19" s="12">
        <f t="shared" si="6"/>
        <v>0</v>
      </c>
      <c r="R19" s="13">
        <f t="shared" si="7"/>
        <v>0</v>
      </c>
    </row>
    <row r="20" spans="1:19" ht="25.5">
      <c r="A20" s="15" t="s">
        <v>42</v>
      </c>
      <c r="B20" s="16"/>
      <c r="C20" s="16"/>
      <c r="D20" s="17">
        <f>SUM(D21:D24)</f>
        <v>5052824531.6000004</v>
      </c>
      <c r="E20" s="17">
        <f t="shared" ref="E20:F20" si="16">SUM(E21:E24)</f>
        <v>2662018731.6000004</v>
      </c>
      <c r="F20" s="17">
        <f t="shared" si="16"/>
        <v>2390805800</v>
      </c>
      <c r="G20" s="17">
        <f>SUM(G21:G24)</f>
        <v>4748539947.1399994</v>
      </c>
      <c r="H20" s="17">
        <f t="shared" ref="H20:I20" si="17">SUM(H21:H24)</f>
        <v>2357734147.1700001</v>
      </c>
      <c r="I20" s="17">
        <f t="shared" si="17"/>
        <v>2390805799.9699998</v>
      </c>
      <c r="J20" s="17">
        <v>5052824531.6000004</v>
      </c>
      <c r="K20" s="17">
        <v>2662018731.5999999</v>
      </c>
      <c r="L20" s="17">
        <v>2390805800</v>
      </c>
      <c r="M20" s="17">
        <v>4748539947.1400003</v>
      </c>
      <c r="N20" s="17">
        <v>2357734147.1799998</v>
      </c>
      <c r="O20" s="31">
        <v>2390805799.96</v>
      </c>
      <c r="P20" s="17">
        <f t="shared" si="5"/>
        <v>0</v>
      </c>
      <c r="Q20" s="17">
        <f t="shared" si="6"/>
        <v>-9.9997520446777344E-3</v>
      </c>
      <c r="R20" s="31">
        <f t="shared" si="7"/>
        <v>9.9997520446777344E-3</v>
      </c>
    </row>
    <row r="21" spans="1:19" ht="63.75">
      <c r="A21" s="10" t="s">
        <v>43</v>
      </c>
      <c r="B21" s="11" t="s">
        <v>44</v>
      </c>
      <c r="C21" s="11" t="s">
        <v>45</v>
      </c>
      <c r="D21" s="12">
        <f>SUM(E21:F21)</f>
        <v>580147752.72000003</v>
      </c>
      <c r="E21" s="12">
        <f>17404432.58+0.01</f>
        <v>17404432.59</v>
      </c>
      <c r="F21" s="12">
        <f>562743320.14-0.01</f>
        <v>562743320.13</v>
      </c>
      <c r="G21" s="12">
        <f>SUM(H21:I21)</f>
        <v>580147752.69000006</v>
      </c>
      <c r="H21" s="26">
        <v>17404432.59</v>
      </c>
      <c r="I21" s="27">
        <v>562743320.10000002</v>
      </c>
      <c r="J21" s="12">
        <v>580147752.72000003</v>
      </c>
      <c r="K21" s="12">
        <v>17404432.59</v>
      </c>
      <c r="L21" s="12">
        <v>562743320.13</v>
      </c>
      <c r="M21" s="12">
        <v>580147752.69000006</v>
      </c>
      <c r="N21" s="12">
        <v>17404432.59</v>
      </c>
      <c r="O21" s="13">
        <v>562743320.10000002</v>
      </c>
      <c r="P21" s="12">
        <f t="shared" si="5"/>
        <v>0</v>
      </c>
      <c r="Q21" s="12">
        <f t="shared" si="6"/>
        <v>0</v>
      </c>
      <c r="R21" s="13">
        <f t="shared" si="7"/>
        <v>0</v>
      </c>
    </row>
    <row r="22" spans="1:19" ht="76.5">
      <c r="A22" s="10" t="s">
        <v>46</v>
      </c>
      <c r="B22" s="11" t="s">
        <v>44</v>
      </c>
      <c r="C22" s="11" t="s">
        <v>47</v>
      </c>
      <c r="D22" s="12">
        <f t="shared" ref="D22:D24" si="18">SUM(E22:F22)</f>
        <v>1884600494.7099998</v>
      </c>
      <c r="E22" s="12">
        <v>56538014.840000004</v>
      </c>
      <c r="F22" s="12">
        <v>1828062479.8699999</v>
      </c>
      <c r="G22" s="12">
        <f t="shared" ref="G22:G24" si="19">SUM(H22:I22)</f>
        <v>1884600494.7099998</v>
      </c>
      <c r="H22" s="26">
        <v>56538014.840000004</v>
      </c>
      <c r="I22" s="27">
        <v>1828062479.8699999</v>
      </c>
      <c r="J22" s="12">
        <v>1884600494.71</v>
      </c>
      <c r="K22" s="12">
        <v>56538014.840000004</v>
      </c>
      <c r="L22" s="12">
        <v>1828062479.8699999</v>
      </c>
      <c r="M22" s="12">
        <v>1884600494.71</v>
      </c>
      <c r="N22" s="12">
        <v>56538014.850000001</v>
      </c>
      <c r="O22" s="13">
        <v>1828062479.8599999</v>
      </c>
      <c r="P22" s="12">
        <f t="shared" si="5"/>
        <v>0</v>
      </c>
      <c r="Q22" s="12">
        <f t="shared" si="6"/>
        <v>-9.9999979138374329E-3</v>
      </c>
      <c r="R22" s="13">
        <f t="shared" si="7"/>
        <v>9.9999904632568359E-3</v>
      </c>
    </row>
    <row r="23" spans="1:19" ht="25.5">
      <c r="A23" s="10" t="s">
        <v>48</v>
      </c>
      <c r="B23" s="11" t="s">
        <v>44</v>
      </c>
      <c r="C23" s="11" t="s">
        <v>49</v>
      </c>
      <c r="D23" s="12">
        <f t="shared" si="18"/>
        <v>1557684749.6900001</v>
      </c>
      <c r="E23" s="12">
        <v>1557684749.6900001</v>
      </c>
      <c r="F23" s="12">
        <v>0</v>
      </c>
      <c r="G23" s="12">
        <f t="shared" si="19"/>
        <v>1557684749.6900001</v>
      </c>
      <c r="H23" s="12">
        <v>1557684749.6900001</v>
      </c>
      <c r="I23" s="13">
        <v>0</v>
      </c>
      <c r="J23" s="12">
        <v>1557684749.6900001</v>
      </c>
      <c r="K23" s="12">
        <v>1557684749.6900001</v>
      </c>
      <c r="L23" s="12">
        <v>0</v>
      </c>
      <c r="M23" s="12">
        <v>1557684749.6900001</v>
      </c>
      <c r="N23" s="12">
        <v>1557684749.6900001</v>
      </c>
      <c r="O23" s="13">
        <v>0</v>
      </c>
      <c r="P23" s="12">
        <f t="shared" si="5"/>
        <v>0</v>
      </c>
      <c r="Q23" s="12">
        <f t="shared" si="6"/>
        <v>0</v>
      </c>
      <c r="R23" s="13">
        <f t="shared" si="7"/>
        <v>0</v>
      </c>
    </row>
    <row r="24" spans="1:19" ht="51">
      <c r="A24" s="10" t="s">
        <v>50</v>
      </c>
      <c r="B24" s="11" t="s">
        <v>44</v>
      </c>
      <c r="C24" s="11" t="s">
        <v>51</v>
      </c>
      <c r="D24" s="12">
        <f t="shared" si="18"/>
        <v>1030391534.48</v>
      </c>
      <c r="E24" s="12">
        <v>1030391534.48</v>
      </c>
      <c r="F24" s="12">
        <v>0</v>
      </c>
      <c r="G24" s="12">
        <f t="shared" si="19"/>
        <v>726106950.04999995</v>
      </c>
      <c r="H24" s="12">
        <v>726106950.04999995</v>
      </c>
      <c r="I24" s="13">
        <v>0</v>
      </c>
      <c r="J24" s="12">
        <v>1030391534.48</v>
      </c>
      <c r="K24" s="12">
        <v>1030391534.48</v>
      </c>
      <c r="L24" s="12">
        <v>0</v>
      </c>
      <c r="M24" s="12">
        <v>726106950.04999995</v>
      </c>
      <c r="N24" s="12">
        <v>726106950.04999995</v>
      </c>
      <c r="O24" s="13">
        <v>0</v>
      </c>
      <c r="P24" s="12">
        <f t="shared" si="5"/>
        <v>0</v>
      </c>
      <c r="Q24" s="12">
        <f t="shared" si="6"/>
        <v>0</v>
      </c>
      <c r="R24" s="13">
        <f t="shared" si="7"/>
        <v>0</v>
      </c>
    </row>
    <row r="25" spans="1:19" ht="25.5">
      <c r="A25" s="15" t="s">
        <v>52</v>
      </c>
      <c r="B25" s="16"/>
      <c r="C25" s="16"/>
      <c r="D25" s="17">
        <f>SUM(D26:D27)</f>
        <v>75169463.920000002</v>
      </c>
      <c r="E25" s="17">
        <f t="shared" ref="E25:F25" si="20">SUM(E26:E27)</f>
        <v>51428263.920000002</v>
      </c>
      <c r="F25" s="17">
        <f t="shared" si="20"/>
        <v>23741200</v>
      </c>
      <c r="G25" s="17">
        <f>SUM(G26:G27)</f>
        <v>75169463.920000002</v>
      </c>
      <c r="H25" s="17">
        <f t="shared" ref="H25:I25" si="21">SUM(H26:H27)</f>
        <v>51428263.920000002</v>
      </c>
      <c r="I25" s="17">
        <f t="shared" si="21"/>
        <v>23741200</v>
      </c>
      <c r="J25" s="17">
        <v>75169463.920000002</v>
      </c>
      <c r="K25" s="17">
        <v>51428263.920000002</v>
      </c>
      <c r="L25" s="17">
        <v>23741200</v>
      </c>
      <c r="M25" s="17">
        <v>75169463.920000002</v>
      </c>
      <c r="N25" s="17">
        <v>51428263.920000002</v>
      </c>
      <c r="O25" s="31">
        <v>23741200</v>
      </c>
      <c r="P25" s="17">
        <f t="shared" si="5"/>
        <v>0</v>
      </c>
      <c r="Q25" s="17">
        <f t="shared" si="6"/>
        <v>0</v>
      </c>
      <c r="R25" s="31">
        <f t="shared" si="7"/>
        <v>0</v>
      </c>
    </row>
    <row r="26" spans="1:19" ht="63.75">
      <c r="A26" s="10" t="s">
        <v>53</v>
      </c>
      <c r="B26" s="11" t="s">
        <v>54</v>
      </c>
      <c r="C26" s="11" t="s">
        <v>55</v>
      </c>
      <c r="D26" s="12">
        <f>SUM(E26:F26)</f>
        <v>24475463.920000002</v>
      </c>
      <c r="E26" s="12">
        <v>734263.92</v>
      </c>
      <c r="F26" s="12">
        <v>23741200</v>
      </c>
      <c r="G26" s="12">
        <f>SUM(H26:I26)</f>
        <v>24475463.920000002</v>
      </c>
      <c r="H26" s="12">
        <v>734263.92</v>
      </c>
      <c r="I26" s="13">
        <v>23741200</v>
      </c>
      <c r="J26" s="12">
        <v>24475463.920000002</v>
      </c>
      <c r="K26" s="12">
        <v>734263.92</v>
      </c>
      <c r="L26" s="12">
        <v>23741200</v>
      </c>
      <c r="M26" s="12">
        <v>24475463.920000002</v>
      </c>
      <c r="N26" s="12">
        <v>734263.92</v>
      </c>
      <c r="O26" s="13">
        <v>23741200</v>
      </c>
      <c r="P26" s="12">
        <f t="shared" si="5"/>
        <v>0</v>
      </c>
      <c r="Q26" s="12">
        <f t="shared" si="6"/>
        <v>0</v>
      </c>
      <c r="R26" s="13">
        <f t="shared" si="7"/>
        <v>0</v>
      </c>
    </row>
    <row r="27" spans="1:19" ht="25.5">
      <c r="A27" s="10" t="s">
        <v>56</v>
      </c>
      <c r="B27" s="11" t="s">
        <v>54</v>
      </c>
      <c r="C27" s="11" t="s">
        <v>57</v>
      </c>
      <c r="D27" s="12">
        <f>SUM(E27:F27)</f>
        <v>50694000</v>
      </c>
      <c r="E27" s="12">
        <v>50694000</v>
      </c>
      <c r="F27" s="12">
        <v>0</v>
      </c>
      <c r="G27" s="12">
        <f>SUM(H27:I27)</f>
        <v>50694000</v>
      </c>
      <c r="H27" s="12">
        <v>50694000</v>
      </c>
      <c r="I27" s="13">
        <v>0</v>
      </c>
      <c r="J27" s="12">
        <v>50694000</v>
      </c>
      <c r="K27" s="12">
        <v>50694000</v>
      </c>
      <c r="L27" s="12">
        <v>0</v>
      </c>
      <c r="M27" s="12">
        <v>50694000</v>
      </c>
      <c r="N27" s="12">
        <v>50694000</v>
      </c>
      <c r="O27" s="13">
        <v>0</v>
      </c>
      <c r="P27" s="12">
        <f t="shared" si="5"/>
        <v>0</v>
      </c>
      <c r="Q27" s="12">
        <f t="shared" si="6"/>
        <v>0</v>
      </c>
      <c r="R27" s="13">
        <f t="shared" si="7"/>
        <v>0</v>
      </c>
    </row>
    <row r="28" spans="1:19" ht="15.75" thickBot="1">
      <c r="A28" s="14" t="s">
        <v>58</v>
      </c>
      <c r="B28" s="7"/>
      <c r="C28" s="7"/>
      <c r="D28" s="8">
        <f>D29+D31+D33</f>
        <v>41449093.819999993</v>
      </c>
      <c r="E28" s="8">
        <f t="shared" ref="E28:F28" si="22">E29+E31+E33</f>
        <v>1243437.7000000002</v>
      </c>
      <c r="F28" s="8">
        <f t="shared" si="22"/>
        <v>40205656.119999997</v>
      </c>
      <c r="G28" s="8">
        <f>G29+G31+G33</f>
        <v>41414518.329999998</v>
      </c>
      <c r="H28" s="8">
        <f t="shared" ref="H28:I28" si="23">H29+H31+H33</f>
        <v>1242400.69</v>
      </c>
      <c r="I28" s="8">
        <f t="shared" si="23"/>
        <v>40172117.640000001</v>
      </c>
      <c r="J28" s="8">
        <v>41449093.82</v>
      </c>
      <c r="K28" s="8">
        <v>1243437.7</v>
      </c>
      <c r="L28" s="8">
        <v>40205656.119999997</v>
      </c>
      <c r="M28" s="8">
        <v>41414518.329999998</v>
      </c>
      <c r="N28" s="8">
        <v>1242436.26</v>
      </c>
      <c r="O28" s="9">
        <v>40172082.07</v>
      </c>
      <c r="P28" s="8">
        <f t="shared" si="5"/>
        <v>0</v>
      </c>
      <c r="Q28" s="8">
        <f t="shared" si="6"/>
        <v>-35.570000000065193</v>
      </c>
      <c r="R28" s="9">
        <f t="shared" si="7"/>
        <v>35.570000000298023</v>
      </c>
      <c r="S28" s="33"/>
    </row>
    <row r="29" spans="1:19">
      <c r="A29" s="15" t="s">
        <v>59</v>
      </c>
      <c r="B29" s="16"/>
      <c r="C29" s="16"/>
      <c r="D29" s="17">
        <f>SUM(D30)</f>
        <v>2016354.8</v>
      </c>
      <c r="E29" s="17">
        <f t="shared" ref="E29:F29" si="24">SUM(E30)</f>
        <v>60454.8</v>
      </c>
      <c r="F29" s="17">
        <f t="shared" si="24"/>
        <v>1955900</v>
      </c>
      <c r="G29" s="17">
        <f>SUM(G30)</f>
        <v>2001481.35</v>
      </c>
      <c r="H29" s="17">
        <f t="shared" ref="H29:I29" si="25">SUM(H30)</f>
        <v>60008.86</v>
      </c>
      <c r="I29" s="17">
        <f t="shared" si="25"/>
        <v>1941472.49</v>
      </c>
      <c r="J29" s="17">
        <v>2016354.8</v>
      </c>
      <c r="K29" s="17">
        <v>60454.8</v>
      </c>
      <c r="L29" s="17">
        <v>1955900</v>
      </c>
      <c r="M29" s="17">
        <v>2001481.35</v>
      </c>
      <c r="N29" s="17">
        <v>60044.43</v>
      </c>
      <c r="O29" s="31">
        <v>1941436.92</v>
      </c>
      <c r="P29" s="17">
        <f t="shared" si="5"/>
        <v>0</v>
      </c>
      <c r="Q29" s="17">
        <f t="shared" si="6"/>
        <v>-35.569999999999709</v>
      </c>
      <c r="R29" s="31">
        <f t="shared" si="7"/>
        <v>35.570000000065193</v>
      </c>
    </row>
    <row r="30" spans="1:19" ht="51">
      <c r="A30" s="10" t="s">
        <v>60</v>
      </c>
      <c r="B30" s="11" t="s">
        <v>61</v>
      </c>
      <c r="C30" s="11" t="s">
        <v>62</v>
      </c>
      <c r="D30" s="12">
        <f>SUM(E30:F30)</f>
        <v>2016354.8</v>
      </c>
      <c r="E30" s="12">
        <v>60454.8</v>
      </c>
      <c r="F30" s="12">
        <v>1955900</v>
      </c>
      <c r="G30" s="12">
        <f>SUM(H30:I30)</f>
        <v>2001481.35</v>
      </c>
      <c r="H30" s="26">
        <v>60008.86</v>
      </c>
      <c r="I30" s="27">
        <v>1941472.49</v>
      </c>
      <c r="J30" s="12">
        <v>2016354.8</v>
      </c>
      <c r="K30" s="12">
        <v>60454.8</v>
      </c>
      <c r="L30" s="12">
        <v>1955900</v>
      </c>
      <c r="M30" s="12">
        <v>2001481.35</v>
      </c>
      <c r="N30" s="12">
        <v>60044.43</v>
      </c>
      <c r="O30" s="13">
        <v>1941436.92</v>
      </c>
      <c r="P30" s="12">
        <f t="shared" si="5"/>
        <v>0</v>
      </c>
      <c r="Q30" s="12">
        <f t="shared" si="6"/>
        <v>-35.569999999999709</v>
      </c>
      <c r="R30" s="13">
        <f t="shared" si="7"/>
        <v>35.570000000065193</v>
      </c>
    </row>
    <row r="31" spans="1:19" ht="25.5">
      <c r="A31" s="15" t="s">
        <v>63</v>
      </c>
      <c r="B31" s="16"/>
      <c r="C31" s="16"/>
      <c r="D31" s="17">
        <f>SUM(D32)</f>
        <v>17530206</v>
      </c>
      <c r="E31" s="17">
        <f t="shared" ref="E31:F31" si="26">SUM(E32)</f>
        <v>525906</v>
      </c>
      <c r="F31" s="17">
        <f t="shared" si="26"/>
        <v>17004300</v>
      </c>
      <c r="G31" s="17">
        <f>SUM(G32)</f>
        <v>17510503.960000001</v>
      </c>
      <c r="H31" s="17">
        <f t="shared" ref="H31:I31" si="27">SUM(H32)</f>
        <v>525314.93000000005</v>
      </c>
      <c r="I31" s="17">
        <f t="shared" si="27"/>
        <v>16985189.030000001</v>
      </c>
      <c r="J31" s="17">
        <v>17530206</v>
      </c>
      <c r="K31" s="17">
        <v>525906</v>
      </c>
      <c r="L31" s="17">
        <v>17004300</v>
      </c>
      <c r="M31" s="17">
        <v>17510503.960000001</v>
      </c>
      <c r="N31" s="17">
        <v>525314.93000000005</v>
      </c>
      <c r="O31" s="31">
        <v>16985189.030000001</v>
      </c>
      <c r="P31" s="17">
        <f t="shared" si="5"/>
        <v>0</v>
      </c>
      <c r="Q31" s="17">
        <f t="shared" si="6"/>
        <v>0</v>
      </c>
      <c r="R31" s="31">
        <f t="shared" si="7"/>
        <v>0</v>
      </c>
    </row>
    <row r="32" spans="1:19" ht="38.25">
      <c r="A32" s="10" t="s">
        <v>64</v>
      </c>
      <c r="B32" s="11" t="s">
        <v>61</v>
      </c>
      <c r="C32" s="11" t="s">
        <v>65</v>
      </c>
      <c r="D32" s="12">
        <f>SUM(E32:F32)</f>
        <v>17530206</v>
      </c>
      <c r="E32" s="12">
        <v>525906</v>
      </c>
      <c r="F32" s="12">
        <v>17004300</v>
      </c>
      <c r="G32" s="12">
        <f>SUM(H32:I32)</f>
        <v>17510503.960000001</v>
      </c>
      <c r="H32" s="12">
        <v>525314.93000000005</v>
      </c>
      <c r="I32" s="13">
        <v>16985189.030000001</v>
      </c>
      <c r="J32" s="12">
        <v>17530206</v>
      </c>
      <c r="K32" s="12">
        <v>525906</v>
      </c>
      <c r="L32" s="12">
        <v>17004300</v>
      </c>
      <c r="M32" s="12">
        <v>17510503.960000001</v>
      </c>
      <c r="N32" s="12">
        <v>525314.93000000005</v>
      </c>
      <c r="O32" s="13">
        <v>16985189.030000001</v>
      </c>
      <c r="P32" s="12">
        <f t="shared" si="5"/>
        <v>0</v>
      </c>
      <c r="Q32" s="12">
        <f t="shared" si="6"/>
        <v>0</v>
      </c>
      <c r="R32" s="13">
        <f t="shared" si="7"/>
        <v>0</v>
      </c>
    </row>
    <row r="33" spans="1:18">
      <c r="A33" s="15" t="s">
        <v>66</v>
      </c>
      <c r="B33" s="16"/>
      <c r="C33" s="16"/>
      <c r="D33" s="17">
        <f>SUM(D34)</f>
        <v>21902533.019999996</v>
      </c>
      <c r="E33" s="17">
        <f t="shared" ref="E33:F33" si="28">SUM(E34)</f>
        <v>657076.9</v>
      </c>
      <c r="F33" s="17">
        <f t="shared" si="28"/>
        <v>21245456.119999997</v>
      </c>
      <c r="G33" s="17">
        <f>SUM(G34)</f>
        <v>21902533.02</v>
      </c>
      <c r="H33" s="17">
        <f t="shared" ref="H33:I33" si="29">SUM(H34)</f>
        <v>657076.9</v>
      </c>
      <c r="I33" s="17">
        <f t="shared" si="29"/>
        <v>21245456.120000001</v>
      </c>
      <c r="J33" s="17">
        <v>21902533.02</v>
      </c>
      <c r="K33" s="17">
        <v>657076.9</v>
      </c>
      <c r="L33" s="17">
        <v>21245456.120000001</v>
      </c>
      <c r="M33" s="17">
        <v>21902533.02</v>
      </c>
      <c r="N33" s="17">
        <v>657076.9</v>
      </c>
      <c r="O33" s="31">
        <v>21245456.120000001</v>
      </c>
      <c r="P33" s="17">
        <f t="shared" si="5"/>
        <v>0</v>
      </c>
      <c r="Q33" s="17">
        <f t="shared" si="6"/>
        <v>0</v>
      </c>
      <c r="R33" s="31">
        <f t="shared" si="7"/>
        <v>0</v>
      </c>
    </row>
    <row r="34" spans="1:18" ht="25.5">
      <c r="A34" s="10" t="s">
        <v>67</v>
      </c>
      <c r="B34" s="11" t="s">
        <v>61</v>
      </c>
      <c r="C34" s="11" t="s">
        <v>68</v>
      </c>
      <c r="D34" s="12">
        <f>SUM(E34:F34)</f>
        <v>21902533.019999996</v>
      </c>
      <c r="E34" s="26">
        <v>657076.9</v>
      </c>
      <c r="F34" s="26">
        <v>21245456.119999997</v>
      </c>
      <c r="G34" s="12">
        <f>SUM(H34:I34)</f>
        <v>21902533.02</v>
      </c>
      <c r="H34" s="12">
        <v>657076.9</v>
      </c>
      <c r="I34" s="13">
        <v>21245456.120000001</v>
      </c>
      <c r="J34" s="12">
        <v>21902533.02</v>
      </c>
      <c r="K34" s="12">
        <v>657076.9</v>
      </c>
      <c r="L34" s="12">
        <v>21245456.120000001</v>
      </c>
      <c r="M34" s="12">
        <v>21902533.02</v>
      </c>
      <c r="N34" s="12">
        <v>657076.9</v>
      </c>
      <c r="O34" s="13">
        <v>21245456.120000001</v>
      </c>
      <c r="P34" s="12">
        <f t="shared" si="5"/>
        <v>0</v>
      </c>
      <c r="Q34" s="12">
        <f t="shared" si="6"/>
        <v>0</v>
      </c>
      <c r="R34" s="13">
        <f t="shared" si="7"/>
        <v>0</v>
      </c>
    </row>
    <row r="35" spans="1:18" ht="15.75" thickBot="1">
      <c r="A35" s="14" t="s">
        <v>69</v>
      </c>
      <c r="B35" s="7"/>
      <c r="C35" s="7"/>
      <c r="D35" s="8">
        <f>SUM(D36)</f>
        <v>40720618.560000002</v>
      </c>
      <c r="E35" s="8">
        <f t="shared" ref="E35:I36" si="30">SUM(E36)</f>
        <v>1221618.56</v>
      </c>
      <c r="F35" s="8">
        <f t="shared" si="30"/>
        <v>39499000</v>
      </c>
      <c r="G35" s="8">
        <f>G36</f>
        <v>40720618.560000002</v>
      </c>
      <c r="H35" s="8">
        <f t="shared" ref="H35:I35" si="31">H36</f>
        <v>1221618.56</v>
      </c>
      <c r="I35" s="8">
        <f t="shared" si="31"/>
        <v>39499000</v>
      </c>
      <c r="J35" s="8">
        <v>40720618.560000002</v>
      </c>
      <c r="K35" s="8">
        <v>1221618.56</v>
      </c>
      <c r="L35" s="8">
        <v>39499000</v>
      </c>
      <c r="M35" s="8">
        <v>40720618.560000002</v>
      </c>
      <c r="N35" s="8">
        <v>1221618.56</v>
      </c>
      <c r="O35" s="9">
        <v>39499000</v>
      </c>
      <c r="P35" s="8">
        <f t="shared" si="5"/>
        <v>0</v>
      </c>
      <c r="Q35" s="8">
        <f t="shared" si="6"/>
        <v>0</v>
      </c>
      <c r="R35" s="9">
        <f t="shared" si="7"/>
        <v>0</v>
      </c>
    </row>
    <row r="36" spans="1:18" ht="25.5">
      <c r="A36" s="15" t="s">
        <v>70</v>
      </c>
      <c r="B36" s="16"/>
      <c r="C36" s="16"/>
      <c r="D36" s="17">
        <f>SUM(D37)</f>
        <v>40720618.560000002</v>
      </c>
      <c r="E36" s="17">
        <f t="shared" ref="E36:F36" si="32">SUM(E37)</f>
        <v>1221618.56</v>
      </c>
      <c r="F36" s="17">
        <f t="shared" si="32"/>
        <v>39499000</v>
      </c>
      <c r="G36" s="17">
        <f>SUM(G37)</f>
        <v>40720618.560000002</v>
      </c>
      <c r="H36" s="17">
        <f t="shared" si="30"/>
        <v>1221618.56</v>
      </c>
      <c r="I36" s="17">
        <f t="shared" si="30"/>
        <v>39499000</v>
      </c>
      <c r="J36" s="17">
        <v>40720618.560000002</v>
      </c>
      <c r="K36" s="17">
        <v>1221618.56</v>
      </c>
      <c r="L36" s="17">
        <v>39499000</v>
      </c>
      <c r="M36" s="17">
        <v>40720618.560000002</v>
      </c>
      <c r="N36" s="17">
        <v>1221618.56</v>
      </c>
      <c r="O36" s="31">
        <v>39499000</v>
      </c>
      <c r="P36" s="17">
        <f t="shared" si="5"/>
        <v>0</v>
      </c>
      <c r="Q36" s="17">
        <f t="shared" si="6"/>
        <v>0</v>
      </c>
      <c r="R36" s="31">
        <f t="shared" si="7"/>
        <v>0</v>
      </c>
    </row>
    <row r="37" spans="1:18" ht="63.75">
      <c r="A37" s="10" t="s">
        <v>71</v>
      </c>
      <c r="B37" s="11" t="s">
        <v>72</v>
      </c>
      <c r="C37" s="11" t="s">
        <v>73</v>
      </c>
      <c r="D37" s="12">
        <f>SUM(E37:F37)</f>
        <v>40720618.560000002</v>
      </c>
      <c r="E37" s="12">
        <v>1221618.56</v>
      </c>
      <c r="F37" s="12">
        <v>39499000</v>
      </c>
      <c r="G37" s="12">
        <f>SUM(H37:I37)</f>
        <v>40720618.560000002</v>
      </c>
      <c r="H37" s="12">
        <v>1221618.56</v>
      </c>
      <c r="I37" s="13">
        <v>39499000</v>
      </c>
      <c r="J37" s="12">
        <v>40720618.560000002</v>
      </c>
      <c r="K37" s="12">
        <v>1221618.56</v>
      </c>
      <c r="L37" s="12">
        <v>39499000</v>
      </c>
      <c r="M37" s="12">
        <v>40720618.560000002</v>
      </c>
      <c r="N37" s="12">
        <v>1221618.56</v>
      </c>
      <c r="O37" s="13">
        <v>39499000</v>
      </c>
      <c r="P37" s="12">
        <f t="shared" si="5"/>
        <v>0</v>
      </c>
      <c r="Q37" s="12">
        <f t="shared" si="6"/>
        <v>0</v>
      </c>
      <c r="R37" s="13">
        <f t="shared" si="7"/>
        <v>0</v>
      </c>
    </row>
    <row r="38" spans="1:18" ht="15.75" thickBot="1">
      <c r="A38" s="14" t="s">
        <v>74</v>
      </c>
      <c r="B38" s="7"/>
      <c r="C38" s="7"/>
      <c r="D38" s="8">
        <f>D39+D45+D55</f>
        <v>1674434546.7700002</v>
      </c>
      <c r="E38" s="8">
        <f t="shared" ref="E38:F38" si="33">E39+E45+E55</f>
        <v>187410983.73999998</v>
      </c>
      <c r="F38" s="8">
        <f t="shared" si="33"/>
        <v>1487023563.03</v>
      </c>
      <c r="G38" s="8">
        <f>G39+G45+G55</f>
        <v>1669858851.0200002</v>
      </c>
      <c r="H38" s="8">
        <f t="shared" ref="H38:I38" si="34">H39+H45+H55</f>
        <v>187237910.74000001</v>
      </c>
      <c r="I38" s="8">
        <f t="shared" si="34"/>
        <v>1482620940.28</v>
      </c>
      <c r="J38" s="8">
        <v>1674434546.77</v>
      </c>
      <c r="K38" s="8">
        <v>187410983.75</v>
      </c>
      <c r="L38" s="8">
        <v>1487023563.02</v>
      </c>
      <c r="M38" s="8">
        <v>1669858851.02</v>
      </c>
      <c r="N38" s="8">
        <v>187237910.66</v>
      </c>
      <c r="O38" s="9">
        <v>1482620940.3599999</v>
      </c>
      <c r="P38" s="8">
        <f t="shared" si="5"/>
        <v>0</v>
      </c>
      <c r="Q38" s="8">
        <f t="shared" si="6"/>
        <v>8.0000013113021851E-2</v>
      </c>
      <c r="R38" s="9">
        <f t="shared" si="7"/>
        <v>-7.9999923706054688E-2</v>
      </c>
    </row>
    <row r="39" spans="1:18">
      <c r="A39" s="15" t="s">
        <v>75</v>
      </c>
      <c r="B39" s="16"/>
      <c r="C39" s="16"/>
      <c r="D39" s="17">
        <f>SUM(D40:D44)</f>
        <v>541824170.99000001</v>
      </c>
      <c r="E39" s="17">
        <f t="shared" ref="E39:F39" si="35">SUM(E40:E44)</f>
        <v>164493007.95999998</v>
      </c>
      <c r="F39" s="17">
        <f t="shared" si="35"/>
        <v>377331163.02999997</v>
      </c>
      <c r="G39" s="17">
        <f>SUM(G40:G44)</f>
        <v>541736489.22000003</v>
      </c>
      <c r="H39" s="17">
        <f t="shared" ref="H39:I39" si="36">SUM(H40:H44)</f>
        <v>164405384.77000001</v>
      </c>
      <c r="I39" s="17">
        <f t="shared" si="36"/>
        <v>377331104.44999999</v>
      </c>
      <c r="J39" s="17">
        <v>541824170.99000001</v>
      </c>
      <c r="K39" s="17">
        <v>164493007.96000001</v>
      </c>
      <c r="L39" s="17">
        <v>377331163.02999997</v>
      </c>
      <c r="M39" s="17">
        <v>541736489.22000003</v>
      </c>
      <c r="N39" s="17">
        <v>164405384.83000001</v>
      </c>
      <c r="O39" s="31">
        <v>377331104.38999999</v>
      </c>
      <c r="P39" s="17">
        <f t="shared" si="5"/>
        <v>0</v>
      </c>
      <c r="Q39" s="17">
        <f t="shared" si="6"/>
        <v>-6.0000002384185791E-2</v>
      </c>
      <c r="R39" s="31">
        <f t="shared" si="7"/>
        <v>6.0000002384185791E-2</v>
      </c>
    </row>
    <row r="40" spans="1:18" ht="25.5">
      <c r="A40" s="10" t="s">
        <v>76</v>
      </c>
      <c r="B40" s="11" t="s">
        <v>77</v>
      </c>
      <c r="C40" s="11" t="s">
        <v>78</v>
      </c>
      <c r="D40" s="12">
        <f>SUM(E40:F40)</f>
        <v>703055</v>
      </c>
      <c r="E40" s="12">
        <v>703055</v>
      </c>
      <c r="F40" s="12">
        <v>0</v>
      </c>
      <c r="G40" s="12">
        <f>SUM(H40:I40)</f>
        <v>703055</v>
      </c>
      <c r="H40" s="12">
        <v>703055</v>
      </c>
      <c r="I40" s="13">
        <v>0</v>
      </c>
      <c r="J40" s="12">
        <v>703055</v>
      </c>
      <c r="K40" s="12">
        <v>703055</v>
      </c>
      <c r="L40" s="12">
        <v>0</v>
      </c>
      <c r="M40" s="12">
        <v>703055</v>
      </c>
      <c r="N40" s="12">
        <v>703055</v>
      </c>
      <c r="O40" s="13">
        <v>0</v>
      </c>
      <c r="P40" s="12">
        <f t="shared" si="5"/>
        <v>0</v>
      </c>
      <c r="Q40" s="12">
        <f t="shared" si="6"/>
        <v>0</v>
      </c>
      <c r="R40" s="13">
        <f t="shared" si="7"/>
        <v>0</v>
      </c>
    </row>
    <row r="41" spans="1:18" ht="25.5">
      <c r="A41" s="10" t="s">
        <v>79</v>
      </c>
      <c r="B41" s="11" t="s">
        <v>77</v>
      </c>
      <c r="C41" s="11" t="s">
        <v>80</v>
      </c>
      <c r="D41" s="12">
        <f t="shared" ref="D41:D44" si="37">SUM(E41:F41)</f>
        <v>33181979.419999998</v>
      </c>
      <c r="E41" s="26">
        <v>995459.59</v>
      </c>
      <c r="F41" s="26">
        <v>32186519.829999998</v>
      </c>
      <c r="G41" s="12">
        <f t="shared" ref="G41:G44" si="38">SUM(H41:I41)</f>
        <v>33181979.420000002</v>
      </c>
      <c r="H41" s="26">
        <v>995459.59</v>
      </c>
      <c r="I41" s="27">
        <v>32186519.830000002</v>
      </c>
      <c r="J41" s="12">
        <v>33181979.420000002</v>
      </c>
      <c r="K41" s="12">
        <v>995459.58</v>
      </c>
      <c r="L41" s="30">
        <v>32186519.84</v>
      </c>
      <c r="M41" s="12">
        <v>33181979.420000002</v>
      </c>
      <c r="N41" s="12">
        <v>995459.6</v>
      </c>
      <c r="O41" s="13">
        <v>32186519.82</v>
      </c>
      <c r="P41" s="12">
        <f t="shared" si="5"/>
        <v>0</v>
      </c>
      <c r="Q41" s="12">
        <f t="shared" si="6"/>
        <v>-1.0000000009313226E-2</v>
      </c>
      <c r="R41" s="13">
        <f t="shared" si="7"/>
        <v>1.0000001639127731E-2</v>
      </c>
    </row>
    <row r="42" spans="1:18" ht="25.5">
      <c r="A42" s="10" t="s">
        <v>81</v>
      </c>
      <c r="B42" s="11" t="s">
        <v>77</v>
      </c>
      <c r="C42" s="11" t="s">
        <v>82</v>
      </c>
      <c r="D42" s="12">
        <f t="shared" si="37"/>
        <v>415836919.56999999</v>
      </c>
      <c r="E42" s="26">
        <v>70692276.36999999</v>
      </c>
      <c r="F42" s="26">
        <v>345144643.19999999</v>
      </c>
      <c r="G42" s="12">
        <f t="shared" si="38"/>
        <v>415836848.99000001</v>
      </c>
      <c r="H42" s="26">
        <v>70692264.370000005</v>
      </c>
      <c r="I42" s="27">
        <v>345144584.62</v>
      </c>
      <c r="J42" s="12">
        <v>415836919.56999999</v>
      </c>
      <c r="K42" s="12">
        <v>70692276.379999995</v>
      </c>
      <c r="L42" s="30">
        <v>345144643.19</v>
      </c>
      <c r="M42" s="12">
        <v>415836848.99000001</v>
      </c>
      <c r="N42" s="12">
        <v>70692264.420000002</v>
      </c>
      <c r="O42" s="13">
        <v>345144584.56999999</v>
      </c>
      <c r="P42" s="12">
        <f t="shared" si="5"/>
        <v>0</v>
      </c>
      <c r="Q42" s="12">
        <f t="shared" si="6"/>
        <v>-4.9999997019767761E-2</v>
      </c>
      <c r="R42" s="13">
        <f t="shared" si="7"/>
        <v>5.0000011920928955E-2</v>
      </c>
    </row>
    <row r="43" spans="1:18" ht="25.5">
      <c r="A43" s="10" t="s">
        <v>83</v>
      </c>
      <c r="B43" s="11" t="s">
        <v>77</v>
      </c>
      <c r="C43" s="11" t="s">
        <v>84</v>
      </c>
      <c r="D43" s="12">
        <f t="shared" si="37"/>
        <v>57296945</v>
      </c>
      <c r="E43" s="12">
        <v>57296945</v>
      </c>
      <c r="F43" s="12">
        <v>0</v>
      </c>
      <c r="G43" s="12">
        <f t="shared" si="38"/>
        <v>57296944.880000003</v>
      </c>
      <c r="H43" s="12">
        <v>57296944.880000003</v>
      </c>
      <c r="I43" s="13">
        <v>0</v>
      </c>
      <c r="J43" s="12">
        <v>57296945</v>
      </c>
      <c r="K43" s="12">
        <v>57296945</v>
      </c>
      <c r="L43" s="12">
        <v>0</v>
      </c>
      <c r="M43" s="12">
        <v>57296944.880000003</v>
      </c>
      <c r="N43" s="12">
        <v>57296944.880000003</v>
      </c>
      <c r="O43" s="13">
        <v>0</v>
      </c>
      <c r="P43" s="12">
        <f t="shared" si="5"/>
        <v>0</v>
      </c>
      <c r="Q43" s="12">
        <f t="shared" si="6"/>
        <v>0</v>
      </c>
      <c r="R43" s="13">
        <f t="shared" si="7"/>
        <v>0</v>
      </c>
    </row>
    <row r="44" spans="1:18" ht="38.25">
      <c r="A44" s="10" t="s">
        <v>85</v>
      </c>
      <c r="B44" s="11" t="s">
        <v>77</v>
      </c>
      <c r="C44" s="11" t="s">
        <v>86</v>
      </c>
      <c r="D44" s="12">
        <f t="shared" si="37"/>
        <v>34805272</v>
      </c>
      <c r="E44" s="12">
        <v>34805272</v>
      </c>
      <c r="F44" s="12">
        <v>0</v>
      </c>
      <c r="G44" s="12">
        <f t="shared" si="38"/>
        <v>34717660.93</v>
      </c>
      <c r="H44" s="12">
        <v>34717660.93</v>
      </c>
      <c r="I44" s="13">
        <v>0</v>
      </c>
      <c r="J44" s="12">
        <v>34805272</v>
      </c>
      <c r="K44" s="12">
        <v>34805272</v>
      </c>
      <c r="L44" s="12">
        <v>0</v>
      </c>
      <c r="M44" s="12">
        <v>34717660.93</v>
      </c>
      <c r="N44" s="12">
        <v>34717660.93</v>
      </c>
      <c r="O44" s="13">
        <v>0</v>
      </c>
      <c r="P44" s="12">
        <f t="shared" si="5"/>
        <v>0</v>
      </c>
      <c r="Q44" s="12">
        <f t="shared" si="6"/>
        <v>0</v>
      </c>
      <c r="R44" s="13">
        <f t="shared" si="7"/>
        <v>0</v>
      </c>
    </row>
    <row r="45" spans="1:18">
      <c r="A45" s="15" t="s">
        <v>87</v>
      </c>
      <c r="B45" s="16"/>
      <c r="C45" s="16"/>
      <c r="D45" s="17">
        <f>SUM(D46:D54)</f>
        <v>863355653.60000002</v>
      </c>
      <c r="E45" s="17">
        <f t="shared" ref="E45:F45" si="39">SUM(E46:E54)</f>
        <v>2995253.6</v>
      </c>
      <c r="F45" s="17">
        <f t="shared" si="39"/>
        <v>860360400</v>
      </c>
      <c r="G45" s="17">
        <f>SUM(G46:G54)</f>
        <v>858867639.62</v>
      </c>
      <c r="H45" s="17">
        <f t="shared" ref="H45:I45" si="40">SUM(H46:H54)</f>
        <v>2909803.79</v>
      </c>
      <c r="I45" s="17">
        <f t="shared" si="40"/>
        <v>855957835.82999992</v>
      </c>
      <c r="J45" s="17">
        <v>863355653.60000002</v>
      </c>
      <c r="K45" s="17">
        <v>2995253.61</v>
      </c>
      <c r="L45" s="17">
        <v>860360399.99000001</v>
      </c>
      <c r="M45" s="17">
        <v>858867639.62</v>
      </c>
      <c r="N45" s="17">
        <v>2909803.65</v>
      </c>
      <c r="O45" s="31">
        <v>855957835.97000003</v>
      </c>
      <c r="P45" s="17">
        <f t="shared" si="5"/>
        <v>0</v>
      </c>
      <c r="Q45" s="17">
        <f t="shared" si="6"/>
        <v>0.14000000013038516</v>
      </c>
      <c r="R45" s="31">
        <f t="shared" si="7"/>
        <v>-0.1400001049041748</v>
      </c>
    </row>
    <row r="46" spans="1:18" ht="51">
      <c r="A46" s="10" t="s">
        <v>88</v>
      </c>
      <c r="B46" s="11" t="s">
        <v>89</v>
      </c>
      <c r="C46" s="11" t="s">
        <v>90</v>
      </c>
      <c r="D46" s="12">
        <f>SUM(E46:F46)</f>
        <v>78100</v>
      </c>
      <c r="E46" s="12">
        <v>0</v>
      </c>
      <c r="F46" s="12">
        <v>78100</v>
      </c>
      <c r="G46" s="12">
        <f>SUM(H46:I46)</f>
        <v>78100</v>
      </c>
      <c r="H46" s="12">
        <v>0</v>
      </c>
      <c r="I46" s="13">
        <v>78100</v>
      </c>
      <c r="J46" s="12">
        <v>78100</v>
      </c>
      <c r="K46" s="12">
        <v>0</v>
      </c>
      <c r="L46" s="12">
        <v>78100</v>
      </c>
      <c r="M46" s="12">
        <v>78100</v>
      </c>
      <c r="N46" s="12">
        <v>0</v>
      </c>
      <c r="O46" s="13">
        <v>78100</v>
      </c>
      <c r="P46" s="12">
        <f t="shared" si="5"/>
        <v>0</v>
      </c>
      <c r="Q46" s="12">
        <f t="shared" si="6"/>
        <v>0</v>
      </c>
      <c r="R46" s="13">
        <f t="shared" si="7"/>
        <v>0</v>
      </c>
    </row>
    <row r="47" spans="1:18" ht="51">
      <c r="A47" s="10" t="s">
        <v>88</v>
      </c>
      <c r="B47" s="11" t="s">
        <v>91</v>
      </c>
      <c r="C47" s="11" t="s">
        <v>90</v>
      </c>
      <c r="D47" s="12">
        <f t="shared" ref="D47:D54" si="41">SUM(E47:F47)</f>
        <v>234400</v>
      </c>
      <c r="E47" s="12">
        <v>0</v>
      </c>
      <c r="F47" s="12">
        <v>234400</v>
      </c>
      <c r="G47" s="12">
        <f t="shared" ref="G47:G54" si="42">SUM(H47:I47)</f>
        <v>234400</v>
      </c>
      <c r="H47" s="12">
        <v>0</v>
      </c>
      <c r="I47" s="13">
        <v>234400</v>
      </c>
      <c r="J47" s="12">
        <v>234400</v>
      </c>
      <c r="K47" s="12">
        <v>0</v>
      </c>
      <c r="L47" s="12">
        <v>234400</v>
      </c>
      <c r="M47" s="12">
        <v>234400</v>
      </c>
      <c r="N47" s="12">
        <v>0</v>
      </c>
      <c r="O47" s="13">
        <v>234400</v>
      </c>
      <c r="P47" s="12">
        <f t="shared" si="5"/>
        <v>0</v>
      </c>
      <c r="Q47" s="12">
        <f t="shared" si="6"/>
        <v>0</v>
      </c>
      <c r="R47" s="13">
        <f t="shared" si="7"/>
        <v>0</v>
      </c>
    </row>
    <row r="48" spans="1:18" ht="51">
      <c r="A48" s="10" t="s">
        <v>88</v>
      </c>
      <c r="B48" s="11" t="s">
        <v>77</v>
      </c>
      <c r="C48" s="11" t="s">
        <v>90</v>
      </c>
      <c r="D48" s="12">
        <f t="shared" si="41"/>
        <v>23514100</v>
      </c>
      <c r="E48" s="12">
        <v>0</v>
      </c>
      <c r="F48" s="12">
        <v>23514100</v>
      </c>
      <c r="G48" s="12">
        <f t="shared" si="42"/>
        <v>21969028.420000002</v>
      </c>
      <c r="H48" s="12">
        <v>0</v>
      </c>
      <c r="I48" s="13">
        <v>21969028.420000002</v>
      </c>
      <c r="J48" s="12">
        <v>23514100</v>
      </c>
      <c r="K48" s="12">
        <v>0</v>
      </c>
      <c r="L48" s="12">
        <v>23514100</v>
      </c>
      <c r="M48" s="12">
        <v>21969028.420000002</v>
      </c>
      <c r="N48" s="12">
        <v>0</v>
      </c>
      <c r="O48" s="13">
        <v>21969028.420000002</v>
      </c>
      <c r="P48" s="12">
        <f t="shared" si="5"/>
        <v>0</v>
      </c>
      <c r="Q48" s="12">
        <f t="shared" si="6"/>
        <v>0</v>
      </c>
      <c r="R48" s="13">
        <f t="shared" si="7"/>
        <v>0</v>
      </c>
    </row>
    <row r="49" spans="1:18" ht="38.25">
      <c r="A49" s="10" t="s">
        <v>92</v>
      </c>
      <c r="B49" s="11" t="s">
        <v>77</v>
      </c>
      <c r="C49" s="11" t="s">
        <v>93</v>
      </c>
      <c r="D49" s="12">
        <f t="shared" si="41"/>
        <v>71508453.599999994</v>
      </c>
      <c r="E49" s="26">
        <v>2145253.6</v>
      </c>
      <c r="F49" s="26">
        <v>69363200</v>
      </c>
      <c r="G49" s="12">
        <f t="shared" si="42"/>
        <v>68660126.040000007</v>
      </c>
      <c r="H49" s="26">
        <v>2059803.7899999998</v>
      </c>
      <c r="I49" s="27">
        <v>66600322.25</v>
      </c>
      <c r="J49" s="12">
        <v>71508453.599999994</v>
      </c>
      <c r="K49" s="12">
        <v>2145253.61</v>
      </c>
      <c r="L49" s="12">
        <v>69363199.989999995</v>
      </c>
      <c r="M49" s="12">
        <v>68660126.040000007</v>
      </c>
      <c r="N49" s="12">
        <v>2059803.65</v>
      </c>
      <c r="O49" s="13">
        <v>66600322.390000001</v>
      </c>
      <c r="P49" s="12">
        <f t="shared" si="5"/>
        <v>0</v>
      </c>
      <c r="Q49" s="12">
        <f t="shared" si="6"/>
        <v>0.13999999989755452</v>
      </c>
      <c r="R49" s="13">
        <f t="shared" si="7"/>
        <v>-0.14000000059604645</v>
      </c>
    </row>
    <row r="50" spans="1:18" ht="38.25">
      <c r="A50" s="10" t="s">
        <v>94</v>
      </c>
      <c r="B50" s="11" t="s">
        <v>77</v>
      </c>
      <c r="C50" s="11" t="s">
        <v>95</v>
      </c>
      <c r="D50" s="12">
        <f t="shared" si="41"/>
        <v>5000000</v>
      </c>
      <c r="E50" s="12">
        <v>850000</v>
      </c>
      <c r="F50" s="12">
        <v>4150000</v>
      </c>
      <c r="G50" s="12">
        <f t="shared" si="42"/>
        <v>5000000</v>
      </c>
      <c r="H50" s="12">
        <v>850000</v>
      </c>
      <c r="I50" s="13">
        <v>4150000</v>
      </c>
      <c r="J50" s="12">
        <v>5000000</v>
      </c>
      <c r="K50" s="12">
        <v>850000</v>
      </c>
      <c r="L50" s="12">
        <v>4150000</v>
      </c>
      <c r="M50" s="12">
        <v>5000000</v>
      </c>
      <c r="N50" s="12">
        <v>850000</v>
      </c>
      <c r="O50" s="13">
        <v>4150000</v>
      </c>
      <c r="P50" s="12">
        <f t="shared" si="5"/>
        <v>0</v>
      </c>
      <c r="Q50" s="12">
        <f t="shared" si="6"/>
        <v>0</v>
      </c>
      <c r="R50" s="13">
        <f t="shared" si="7"/>
        <v>0</v>
      </c>
    </row>
    <row r="51" spans="1:18" ht="38.25">
      <c r="A51" s="10" t="s">
        <v>96</v>
      </c>
      <c r="B51" s="11" t="s">
        <v>77</v>
      </c>
      <c r="C51" s="11" t="s">
        <v>97</v>
      </c>
      <c r="D51" s="12">
        <f t="shared" si="41"/>
        <v>699049900</v>
      </c>
      <c r="E51" s="12">
        <v>0</v>
      </c>
      <c r="F51" s="12">
        <v>699049900</v>
      </c>
      <c r="G51" s="12">
        <f t="shared" si="42"/>
        <v>698955285.15999997</v>
      </c>
      <c r="H51" s="12">
        <v>0</v>
      </c>
      <c r="I51" s="13">
        <v>698955285.15999997</v>
      </c>
      <c r="J51" s="12">
        <v>699049900</v>
      </c>
      <c r="K51" s="12">
        <v>0</v>
      </c>
      <c r="L51" s="12">
        <v>699049900</v>
      </c>
      <c r="M51" s="12">
        <v>698955285.15999997</v>
      </c>
      <c r="N51" s="12">
        <v>0</v>
      </c>
      <c r="O51" s="13">
        <v>698955285.15999997</v>
      </c>
      <c r="P51" s="12">
        <f t="shared" si="5"/>
        <v>0</v>
      </c>
      <c r="Q51" s="12">
        <f t="shared" si="6"/>
        <v>0</v>
      </c>
      <c r="R51" s="13">
        <f t="shared" si="7"/>
        <v>0</v>
      </c>
    </row>
    <row r="52" spans="1:18" ht="38.25">
      <c r="A52" s="10" t="s">
        <v>98</v>
      </c>
      <c r="B52" s="11" t="s">
        <v>91</v>
      </c>
      <c r="C52" s="11" t="s">
        <v>99</v>
      </c>
      <c r="D52" s="12">
        <f t="shared" si="41"/>
        <v>6354900</v>
      </c>
      <c r="E52" s="12">
        <v>0</v>
      </c>
      <c r="F52" s="12">
        <v>6354900</v>
      </c>
      <c r="G52" s="12">
        <f t="shared" si="42"/>
        <v>6354900</v>
      </c>
      <c r="H52" s="12">
        <v>0</v>
      </c>
      <c r="I52" s="13">
        <v>6354900</v>
      </c>
      <c r="J52" s="12">
        <v>6354900</v>
      </c>
      <c r="K52" s="12">
        <v>0</v>
      </c>
      <c r="L52" s="12">
        <v>6354900</v>
      </c>
      <c r="M52" s="12">
        <v>6354900</v>
      </c>
      <c r="N52" s="12">
        <v>0</v>
      </c>
      <c r="O52" s="13">
        <v>6354900</v>
      </c>
      <c r="P52" s="12">
        <f t="shared" si="5"/>
        <v>0</v>
      </c>
      <c r="Q52" s="12">
        <f t="shared" si="6"/>
        <v>0</v>
      </c>
      <c r="R52" s="13">
        <f t="shared" si="7"/>
        <v>0</v>
      </c>
    </row>
    <row r="53" spans="1:18" ht="38.25">
      <c r="A53" s="10" t="s">
        <v>98</v>
      </c>
      <c r="B53" s="11" t="s">
        <v>89</v>
      </c>
      <c r="C53" s="11" t="s">
        <v>99</v>
      </c>
      <c r="D53" s="12">
        <f t="shared" si="41"/>
        <v>1387500</v>
      </c>
      <c r="E53" s="12">
        <v>0</v>
      </c>
      <c r="F53" s="12">
        <v>1387500</v>
      </c>
      <c r="G53" s="12">
        <f t="shared" si="42"/>
        <v>1387500</v>
      </c>
      <c r="H53" s="12">
        <v>0</v>
      </c>
      <c r="I53" s="13">
        <v>1387500</v>
      </c>
      <c r="J53" s="12">
        <v>1387500</v>
      </c>
      <c r="K53" s="12">
        <v>0</v>
      </c>
      <c r="L53" s="12">
        <v>1387500</v>
      </c>
      <c r="M53" s="12">
        <v>1387500</v>
      </c>
      <c r="N53" s="12">
        <v>0</v>
      </c>
      <c r="O53" s="13">
        <v>1387500</v>
      </c>
      <c r="P53" s="12">
        <f t="shared" si="5"/>
        <v>0</v>
      </c>
      <c r="Q53" s="12">
        <f t="shared" si="6"/>
        <v>0</v>
      </c>
      <c r="R53" s="13">
        <f t="shared" si="7"/>
        <v>0</v>
      </c>
    </row>
    <row r="54" spans="1:18" ht="38.25">
      <c r="A54" s="10" t="s">
        <v>98</v>
      </c>
      <c r="B54" s="11" t="s">
        <v>77</v>
      </c>
      <c r="C54" s="11" t="s">
        <v>99</v>
      </c>
      <c r="D54" s="12">
        <f t="shared" si="41"/>
        <v>56228300</v>
      </c>
      <c r="E54" s="12">
        <v>0</v>
      </c>
      <c r="F54" s="12">
        <v>56228300</v>
      </c>
      <c r="G54" s="12">
        <f t="shared" si="42"/>
        <v>56228300</v>
      </c>
      <c r="H54" s="12">
        <v>0</v>
      </c>
      <c r="I54" s="13">
        <v>56228300</v>
      </c>
      <c r="J54" s="12">
        <v>56228300</v>
      </c>
      <c r="K54" s="12">
        <v>0</v>
      </c>
      <c r="L54" s="12">
        <v>56228300</v>
      </c>
      <c r="M54" s="12">
        <v>56228300</v>
      </c>
      <c r="N54" s="12">
        <v>0</v>
      </c>
      <c r="O54" s="13">
        <v>56228300</v>
      </c>
      <c r="P54" s="12">
        <f t="shared" si="5"/>
        <v>0</v>
      </c>
      <c r="Q54" s="12">
        <f t="shared" si="6"/>
        <v>0</v>
      </c>
      <c r="R54" s="13">
        <f t="shared" si="7"/>
        <v>0</v>
      </c>
    </row>
    <row r="55" spans="1:18">
      <c r="A55" s="15" t="s">
        <v>100</v>
      </c>
      <c r="B55" s="16"/>
      <c r="C55" s="16"/>
      <c r="D55" s="17">
        <f>SUM(D56:D57)</f>
        <v>269254722.18000001</v>
      </c>
      <c r="E55" s="17">
        <f t="shared" ref="E55:I55" si="43">SUM(E56:E57)</f>
        <v>19922722.18</v>
      </c>
      <c r="F55" s="17">
        <f t="shared" si="43"/>
        <v>249332000</v>
      </c>
      <c r="G55" s="17">
        <f t="shared" si="43"/>
        <v>269254722.18000001</v>
      </c>
      <c r="H55" s="17">
        <f t="shared" si="43"/>
        <v>19922722.18</v>
      </c>
      <c r="I55" s="17">
        <f t="shared" si="43"/>
        <v>249332000</v>
      </c>
      <c r="J55" s="17">
        <v>269254722.18000001</v>
      </c>
      <c r="K55" s="17">
        <v>19922722.18</v>
      </c>
      <c r="L55" s="17">
        <v>249332000</v>
      </c>
      <c r="M55" s="17">
        <v>269254722.18000001</v>
      </c>
      <c r="N55" s="17">
        <v>19922722.18</v>
      </c>
      <c r="O55" s="31">
        <v>249332000</v>
      </c>
      <c r="P55" s="17">
        <f t="shared" si="5"/>
        <v>0</v>
      </c>
      <c r="Q55" s="17">
        <f t="shared" si="6"/>
        <v>0</v>
      </c>
      <c r="R55" s="31">
        <f t="shared" si="7"/>
        <v>0</v>
      </c>
    </row>
    <row r="56" spans="1:18">
      <c r="A56" s="10" t="s">
        <v>101</v>
      </c>
      <c r="B56" s="11" t="s">
        <v>38</v>
      </c>
      <c r="C56" s="11" t="s">
        <v>102</v>
      </c>
      <c r="D56" s="12">
        <f>SUM(E56:F56)</f>
        <v>12211423.210000001</v>
      </c>
      <c r="E56" s="12">
        <v>12211423.210000001</v>
      </c>
      <c r="F56" s="12">
        <v>0</v>
      </c>
      <c r="G56" s="12">
        <f>SUM(H56:I56)</f>
        <v>12211423.210000001</v>
      </c>
      <c r="H56" s="12">
        <v>12211423.210000001</v>
      </c>
      <c r="I56" s="13">
        <v>0</v>
      </c>
      <c r="J56" s="12">
        <v>12211423.210000001</v>
      </c>
      <c r="K56" s="12">
        <v>12211423.210000001</v>
      </c>
      <c r="L56" s="12">
        <v>0</v>
      </c>
      <c r="M56" s="12">
        <v>12211423.210000001</v>
      </c>
      <c r="N56" s="12">
        <v>12211423.210000001</v>
      </c>
      <c r="O56" s="13">
        <v>0</v>
      </c>
      <c r="P56" s="12">
        <f t="shared" si="5"/>
        <v>0</v>
      </c>
      <c r="Q56" s="12">
        <f t="shared" si="6"/>
        <v>0</v>
      </c>
      <c r="R56" s="13">
        <f t="shared" si="7"/>
        <v>0</v>
      </c>
    </row>
    <row r="57" spans="1:18" ht="38.25">
      <c r="A57" s="10" t="s">
        <v>103</v>
      </c>
      <c r="B57" s="11" t="s">
        <v>38</v>
      </c>
      <c r="C57" s="11" t="s">
        <v>104</v>
      </c>
      <c r="D57" s="12">
        <f>SUM(E57:F57)</f>
        <v>257043298.97</v>
      </c>
      <c r="E57" s="12">
        <v>7711298.9699999997</v>
      </c>
      <c r="F57" s="12">
        <v>249332000</v>
      </c>
      <c r="G57" s="12">
        <f>SUM(H57:I57)</f>
        <v>257043298.97</v>
      </c>
      <c r="H57" s="12">
        <v>7711298.9699999997</v>
      </c>
      <c r="I57" s="13">
        <v>249332000</v>
      </c>
      <c r="J57" s="12">
        <v>257043298.97</v>
      </c>
      <c r="K57" s="12">
        <v>7711298.9699999997</v>
      </c>
      <c r="L57" s="12">
        <v>249332000</v>
      </c>
      <c r="M57" s="12">
        <v>257043298.97</v>
      </c>
      <c r="N57" s="12">
        <v>7711298.9699999997</v>
      </c>
      <c r="O57" s="13">
        <v>249332000</v>
      </c>
      <c r="P57" s="12">
        <f t="shared" si="5"/>
        <v>0</v>
      </c>
      <c r="Q57" s="12">
        <f t="shared" si="6"/>
        <v>0</v>
      </c>
      <c r="R57" s="13">
        <f t="shared" si="7"/>
        <v>0</v>
      </c>
    </row>
    <row r="58" spans="1:18" ht="15.75" thickBot="1">
      <c r="A58" s="14" t="s">
        <v>105</v>
      </c>
      <c r="B58" s="7"/>
      <c r="C58" s="7"/>
      <c r="D58" s="8">
        <f>D59+D62+D65+D68+D70+D75+D77</f>
        <v>2106128707.8499999</v>
      </c>
      <c r="E58" s="8">
        <f t="shared" ref="E58:F58" si="44">E59+E62+E65+E68+E70+E75+E77</f>
        <v>272267407.85000002</v>
      </c>
      <c r="F58" s="8">
        <f t="shared" si="44"/>
        <v>1833861300</v>
      </c>
      <c r="G58" s="8">
        <f>G59+G62+G65+G68+G70+G75+G77</f>
        <v>2104459783.9099998</v>
      </c>
      <c r="H58" s="8">
        <f t="shared" ref="H58:I58" si="45">H59+H62+H65+H68+H70+H75+H77</f>
        <v>272203976.75999999</v>
      </c>
      <c r="I58" s="8">
        <f t="shared" si="45"/>
        <v>1832255807.1499999</v>
      </c>
      <c r="J58" s="8">
        <v>2106128707.8499999</v>
      </c>
      <c r="K58" s="8">
        <v>272267407.83999997</v>
      </c>
      <c r="L58" s="8">
        <v>1833861300.01</v>
      </c>
      <c r="M58" s="8">
        <v>2104459783.9100001</v>
      </c>
      <c r="N58" s="8">
        <v>272203976.70999998</v>
      </c>
      <c r="O58" s="9">
        <v>1832255807.2</v>
      </c>
      <c r="P58" s="8">
        <f t="shared" si="5"/>
        <v>0</v>
      </c>
      <c r="Q58" s="8">
        <f t="shared" si="6"/>
        <v>5.0000011920928955E-2</v>
      </c>
      <c r="R58" s="9">
        <f t="shared" si="7"/>
        <v>-5.0000190734863281E-2</v>
      </c>
    </row>
    <row r="59" spans="1:18" ht="25.5">
      <c r="A59" s="15" t="s">
        <v>106</v>
      </c>
      <c r="B59" s="16"/>
      <c r="C59" s="16"/>
      <c r="D59" s="17">
        <f>SUM(D60:D61)</f>
        <v>934561886.01999998</v>
      </c>
      <c r="E59" s="17">
        <f t="shared" ref="E59:F59" si="46">SUM(E60:E61)</f>
        <v>75330486.020000011</v>
      </c>
      <c r="F59" s="17">
        <f t="shared" si="46"/>
        <v>859231400</v>
      </c>
      <c r="G59" s="17">
        <f>SUM(G60:G61)</f>
        <v>933475586.81999993</v>
      </c>
      <c r="H59" s="17">
        <f t="shared" ref="H59:I59" si="47">SUM(H60:H61)</f>
        <v>75284534.550000012</v>
      </c>
      <c r="I59" s="17">
        <f t="shared" si="47"/>
        <v>858191052.26999998</v>
      </c>
      <c r="J59" s="17">
        <v>934561886.01999998</v>
      </c>
      <c r="K59" s="17">
        <v>75330486.079999998</v>
      </c>
      <c r="L59" s="17">
        <v>859231399.94000006</v>
      </c>
      <c r="M59" s="17">
        <v>933475586.82000005</v>
      </c>
      <c r="N59" s="17">
        <v>75284534.569999993</v>
      </c>
      <c r="O59" s="31">
        <v>858191052.25</v>
      </c>
      <c r="P59" s="17">
        <f t="shared" si="5"/>
        <v>0</v>
      </c>
      <c r="Q59" s="17">
        <f t="shared" si="6"/>
        <v>-1.9999980926513672E-2</v>
      </c>
      <c r="R59" s="31">
        <f t="shared" si="7"/>
        <v>1.9999980926513672E-2</v>
      </c>
    </row>
    <row r="60" spans="1:18">
      <c r="A60" s="10" t="s">
        <v>107</v>
      </c>
      <c r="B60" s="11" t="s">
        <v>91</v>
      </c>
      <c r="C60" s="11" t="s">
        <v>108</v>
      </c>
      <c r="D60" s="12">
        <f>SUM(E60:F60)</f>
        <v>1884884.68</v>
      </c>
      <c r="E60" s="12">
        <v>1884884.68</v>
      </c>
      <c r="F60" s="12">
        <v>0</v>
      </c>
      <c r="G60" s="12">
        <f>SUM(H60:I60)</f>
        <v>1884884.68</v>
      </c>
      <c r="H60" s="12">
        <v>1884884.68</v>
      </c>
      <c r="I60" s="13">
        <v>0</v>
      </c>
      <c r="J60" s="12">
        <v>1884884.68</v>
      </c>
      <c r="K60" s="12">
        <v>1884884.68</v>
      </c>
      <c r="L60" s="12">
        <v>0</v>
      </c>
      <c r="M60" s="12">
        <v>1884884.68</v>
      </c>
      <c r="N60" s="12">
        <v>1884884.68</v>
      </c>
      <c r="O60" s="13">
        <v>0</v>
      </c>
      <c r="P60" s="12">
        <f t="shared" si="5"/>
        <v>0</v>
      </c>
      <c r="Q60" s="12">
        <f t="shared" si="6"/>
        <v>0</v>
      </c>
      <c r="R60" s="13">
        <f t="shared" si="7"/>
        <v>0</v>
      </c>
    </row>
    <row r="61" spans="1:18">
      <c r="A61" s="10" t="s">
        <v>109</v>
      </c>
      <c r="B61" s="11" t="s">
        <v>91</v>
      </c>
      <c r="C61" s="11" t="s">
        <v>110</v>
      </c>
      <c r="D61" s="12">
        <f>SUM(E61:F61)</f>
        <v>932677001.34000003</v>
      </c>
      <c r="E61" s="26">
        <v>73445601.340000004</v>
      </c>
      <c r="F61" s="26">
        <v>859231400</v>
      </c>
      <c r="G61" s="12">
        <f>SUM(H61:I61)</f>
        <v>931590702.13999999</v>
      </c>
      <c r="H61" s="26">
        <v>73399649.870000005</v>
      </c>
      <c r="I61" s="27">
        <v>858191052.26999998</v>
      </c>
      <c r="J61" s="12">
        <v>932677001.34000003</v>
      </c>
      <c r="K61" s="12">
        <v>73445601.400000006</v>
      </c>
      <c r="L61" s="12">
        <v>859231399.94000006</v>
      </c>
      <c r="M61" s="12">
        <v>931590702.13999999</v>
      </c>
      <c r="N61" s="12">
        <v>73399649.890000001</v>
      </c>
      <c r="O61" s="13">
        <v>858191052.25</v>
      </c>
      <c r="P61" s="12">
        <f t="shared" si="5"/>
        <v>0</v>
      </c>
      <c r="Q61" s="12">
        <f t="shared" si="6"/>
        <v>-1.9999995827674866E-2</v>
      </c>
      <c r="R61" s="13">
        <f t="shared" si="7"/>
        <v>1.9999980926513672E-2</v>
      </c>
    </row>
    <row r="62" spans="1:18" ht="25.5">
      <c r="A62" s="15" t="s">
        <v>111</v>
      </c>
      <c r="B62" s="16"/>
      <c r="C62" s="16"/>
      <c r="D62" s="17">
        <f>SUM(D63:D64)</f>
        <v>204244750</v>
      </c>
      <c r="E62" s="17">
        <f t="shared" ref="E62:F62" si="48">SUM(E63:E64)</f>
        <v>54627350</v>
      </c>
      <c r="F62" s="17">
        <f t="shared" si="48"/>
        <v>149617400</v>
      </c>
      <c r="G62" s="17">
        <f>SUM(G63:G64)</f>
        <v>204244750</v>
      </c>
      <c r="H62" s="17">
        <f t="shared" ref="H62:I62" si="49">SUM(H63:H64)</f>
        <v>54627350</v>
      </c>
      <c r="I62" s="17">
        <f t="shared" si="49"/>
        <v>149617400</v>
      </c>
      <c r="J62" s="17">
        <v>204244750</v>
      </c>
      <c r="K62" s="17">
        <v>54627350</v>
      </c>
      <c r="L62" s="17">
        <v>149617400</v>
      </c>
      <c r="M62" s="17">
        <v>204244750</v>
      </c>
      <c r="N62" s="17">
        <v>54627350</v>
      </c>
      <c r="O62" s="31">
        <v>149617400</v>
      </c>
      <c r="P62" s="17">
        <f t="shared" si="5"/>
        <v>0</v>
      </c>
      <c r="Q62" s="17">
        <f t="shared" si="6"/>
        <v>0</v>
      </c>
      <c r="R62" s="31">
        <f t="shared" si="7"/>
        <v>0</v>
      </c>
    </row>
    <row r="63" spans="1:18" ht="51">
      <c r="A63" s="10" t="s">
        <v>112</v>
      </c>
      <c r="B63" s="11" t="s">
        <v>91</v>
      </c>
      <c r="C63" s="11" t="s">
        <v>113</v>
      </c>
      <c r="D63" s="12">
        <f>SUM(E63:F63)</f>
        <v>154244750</v>
      </c>
      <c r="E63" s="12">
        <v>4627350</v>
      </c>
      <c r="F63" s="12">
        <v>149617400</v>
      </c>
      <c r="G63" s="12">
        <f>SUM(H63:I63)</f>
        <v>154244750</v>
      </c>
      <c r="H63" s="12">
        <v>4627350</v>
      </c>
      <c r="I63" s="13">
        <v>149617400</v>
      </c>
      <c r="J63" s="12">
        <v>154244750</v>
      </c>
      <c r="K63" s="12">
        <v>4627350</v>
      </c>
      <c r="L63" s="12">
        <v>149617400</v>
      </c>
      <c r="M63" s="12">
        <v>154244750</v>
      </c>
      <c r="N63" s="12">
        <v>4627350</v>
      </c>
      <c r="O63" s="13">
        <v>149617400</v>
      </c>
      <c r="P63" s="12">
        <f t="shared" si="5"/>
        <v>0</v>
      </c>
      <c r="Q63" s="12">
        <f t="shared" si="6"/>
        <v>0</v>
      </c>
      <c r="R63" s="13">
        <f t="shared" si="7"/>
        <v>0</v>
      </c>
    </row>
    <row r="64" spans="1:18" ht="25.5">
      <c r="A64" s="10" t="s">
        <v>114</v>
      </c>
      <c r="B64" s="11" t="s">
        <v>91</v>
      </c>
      <c r="C64" s="11" t="s">
        <v>115</v>
      </c>
      <c r="D64" s="12">
        <f>SUM(E64:F64)</f>
        <v>50000000</v>
      </c>
      <c r="E64" s="12">
        <v>50000000</v>
      </c>
      <c r="F64" s="12">
        <v>0</v>
      </c>
      <c r="G64" s="12">
        <f>SUM(H64:I64)</f>
        <v>50000000</v>
      </c>
      <c r="H64" s="12">
        <v>50000000</v>
      </c>
      <c r="I64" s="13">
        <v>0</v>
      </c>
      <c r="J64" s="12">
        <v>50000000</v>
      </c>
      <c r="K64" s="12">
        <v>50000000</v>
      </c>
      <c r="L64" s="12">
        <v>0</v>
      </c>
      <c r="M64" s="12">
        <v>50000000</v>
      </c>
      <c r="N64" s="12">
        <v>50000000</v>
      </c>
      <c r="O64" s="13">
        <v>0</v>
      </c>
      <c r="P64" s="12">
        <f t="shared" si="5"/>
        <v>0</v>
      </c>
      <c r="Q64" s="12">
        <f t="shared" si="6"/>
        <v>0</v>
      </c>
      <c r="R64" s="13">
        <f t="shared" si="7"/>
        <v>0</v>
      </c>
    </row>
    <row r="65" spans="1:18">
      <c r="A65" s="15" t="s">
        <v>116</v>
      </c>
      <c r="B65" s="16"/>
      <c r="C65" s="16"/>
      <c r="D65" s="17">
        <f>SUM(D66:D67)</f>
        <v>57075464</v>
      </c>
      <c r="E65" s="17">
        <f t="shared" ref="E65:F65" si="50">SUM(E66:E67)</f>
        <v>1712264</v>
      </c>
      <c r="F65" s="17">
        <f t="shared" si="50"/>
        <v>55363200</v>
      </c>
      <c r="G65" s="17">
        <f>SUM(G66:G67)</f>
        <v>57075369.899999999</v>
      </c>
      <c r="H65" s="17">
        <f t="shared" ref="H65:I65" si="51">SUM(H66:H67)</f>
        <v>1712261.1800000002</v>
      </c>
      <c r="I65" s="17">
        <f t="shared" si="51"/>
        <v>55363108.719999999</v>
      </c>
      <c r="J65" s="17">
        <v>57075464</v>
      </c>
      <c r="K65" s="17">
        <v>1712263.93</v>
      </c>
      <c r="L65" s="17">
        <v>55363200.07</v>
      </c>
      <c r="M65" s="17">
        <v>57075369.899999999</v>
      </c>
      <c r="N65" s="17">
        <v>1712261.11</v>
      </c>
      <c r="O65" s="31">
        <v>55363108.789999999</v>
      </c>
      <c r="P65" s="17">
        <f t="shared" si="5"/>
        <v>0</v>
      </c>
      <c r="Q65" s="17">
        <f t="shared" si="6"/>
        <v>7.000000006519258E-2</v>
      </c>
      <c r="R65" s="31">
        <f t="shared" si="7"/>
        <v>-7.0000000298023224E-2</v>
      </c>
    </row>
    <row r="66" spans="1:18" ht="38.25">
      <c r="A66" s="10" t="s">
        <v>117</v>
      </c>
      <c r="B66" s="11" t="s">
        <v>91</v>
      </c>
      <c r="C66" s="11" t="s">
        <v>118</v>
      </c>
      <c r="D66" s="12">
        <f>SUM(E66:F66)</f>
        <v>38003402.100000001</v>
      </c>
      <c r="E66" s="12">
        <v>1140102.1000000001</v>
      </c>
      <c r="F66" s="12">
        <v>36863300</v>
      </c>
      <c r="G66" s="12">
        <f>SUM(H66:I66)</f>
        <v>38003308</v>
      </c>
      <c r="H66" s="26">
        <v>1140099.28</v>
      </c>
      <c r="I66" s="27">
        <v>36863208.719999999</v>
      </c>
      <c r="J66" s="12">
        <v>38003402.100000001</v>
      </c>
      <c r="K66" s="12">
        <v>1140102.03</v>
      </c>
      <c r="L66" s="12">
        <v>36863300.07</v>
      </c>
      <c r="M66" s="12">
        <v>38003308</v>
      </c>
      <c r="N66" s="12">
        <v>1140099.21</v>
      </c>
      <c r="O66" s="13">
        <v>36863208.789999999</v>
      </c>
      <c r="P66" s="12">
        <f t="shared" si="5"/>
        <v>0</v>
      </c>
      <c r="Q66" s="12">
        <f t="shared" si="6"/>
        <v>7.000000006519258E-2</v>
      </c>
      <c r="R66" s="13">
        <f t="shared" si="7"/>
        <v>-7.0000000298023224E-2</v>
      </c>
    </row>
    <row r="67" spans="1:18" ht="25.5">
      <c r="A67" s="10" t="s">
        <v>119</v>
      </c>
      <c r="B67" s="11" t="s">
        <v>91</v>
      </c>
      <c r="C67" s="11" t="s">
        <v>120</v>
      </c>
      <c r="D67" s="12">
        <f>SUM(E67:F67)</f>
        <v>19072061.899999999</v>
      </c>
      <c r="E67" s="12">
        <v>572161.9</v>
      </c>
      <c r="F67" s="12">
        <v>18499900</v>
      </c>
      <c r="G67" s="12">
        <f>SUM(H67:I67)</f>
        <v>19072061.899999999</v>
      </c>
      <c r="H67" s="12">
        <v>572161.9</v>
      </c>
      <c r="I67" s="13">
        <v>18499900</v>
      </c>
      <c r="J67" s="12">
        <v>19072061.899999999</v>
      </c>
      <c r="K67" s="12">
        <v>572161.9</v>
      </c>
      <c r="L67" s="12">
        <v>18499900</v>
      </c>
      <c r="M67" s="12">
        <v>19072061.899999999</v>
      </c>
      <c r="N67" s="12">
        <v>572161.9</v>
      </c>
      <c r="O67" s="13">
        <v>18499900</v>
      </c>
      <c r="P67" s="12">
        <f t="shared" si="5"/>
        <v>0</v>
      </c>
      <c r="Q67" s="12">
        <f t="shared" si="6"/>
        <v>0</v>
      </c>
      <c r="R67" s="13">
        <f t="shared" si="7"/>
        <v>0</v>
      </c>
    </row>
    <row r="68" spans="1:18" ht="38.25">
      <c r="A68" s="15" t="s">
        <v>121</v>
      </c>
      <c r="B68" s="16"/>
      <c r="C68" s="16"/>
      <c r="D68" s="17">
        <f>SUM(D69)</f>
        <v>55160800</v>
      </c>
      <c r="E68" s="17">
        <f t="shared" ref="E68:F68" si="52">SUM(E69)</f>
        <v>1654900</v>
      </c>
      <c r="F68" s="17">
        <f t="shared" si="52"/>
        <v>53505900</v>
      </c>
      <c r="G68" s="17">
        <f>SUM(G69)</f>
        <v>54583959.359999999</v>
      </c>
      <c r="H68" s="17">
        <f t="shared" ref="H68:I68" si="53">SUM(H69)</f>
        <v>1637593.99</v>
      </c>
      <c r="I68" s="17">
        <f t="shared" si="53"/>
        <v>52946365.369999997</v>
      </c>
      <c r="J68" s="17">
        <v>55160800</v>
      </c>
      <c r="K68" s="17">
        <v>1654900</v>
      </c>
      <c r="L68" s="17">
        <v>53505900</v>
      </c>
      <c r="M68" s="17">
        <v>54583959.359999999</v>
      </c>
      <c r="N68" s="17">
        <v>1637593.99</v>
      </c>
      <c r="O68" s="31">
        <v>52946365.369999997</v>
      </c>
      <c r="P68" s="17">
        <f t="shared" si="5"/>
        <v>0</v>
      </c>
      <c r="Q68" s="17">
        <f t="shared" si="6"/>
        <v>0</v>
      </c>
      <c r="R68" s="31">
        <f t="shared" si="7"/>
        <v>0</v>
      </c>
    </row>
    <row r="69" spans="1:18" ht="51">
      <c r="A69" s="10" t="s">
        <v>122</v>
      </c>
      <c r="B69" s="11" t="s">
        <v>91</v>
      </c>
      <c r="C69" s="11" t="s">
        <v>123</v>
      </c>
      <c r="D69" s="12">
        <f>SUM(E69:F69)</f>
        <v>55160800</v>
      </c>
      <c r="E69" s="12">
        <v>1654900</v>
      </c>
      <c r="F69" s="12">
        <v>53505900</v>
      </c>
      <c r="G69" s="12">
        <f>SUM(H69:I69)</f>
        <v>54583959.359999999</v>
      </c>
      <c r="H69" s="12">
        <v>1637593.99</v>
      </c>
      <c r="I69" s="13">
        <v>52946365.369999997</v>
      </c>
      <c r="J69" s="12">
        <v>55160800</v>
      </c>
      <c r="K69" s="12">
        <v>1654900</v>
      </c>
      <c r="L69" s="12">
        <v>53505900</v>
      </c>
      <c r="M69" s="12">
        <v>54583959.359999999</v>
      </c>
      <c r="N69" s="12">
        <v>1637593.99</v>
      </c>
      <c r="O69" s="13">
        <v>52946365.369999997</v>
      </c>
      <c r="P69" s="12">
        <f t="shared" si="5"/>
        <v>0</v>
      </c>
      <c r="Q69" s="12">
        <f t="shared" si="6"/>
        <v>0</v>
      </c>
      <c r="R69" s="13">
        <f t="shared" si="7"/>
        <v>0</v>
      </c>
    </row>
    <row r="70" spans="1:18" ht="25.5">
      <c r="A70" s="15" t="s">
        <v>124</v>
      </c>
      <c r="B70" s="16"/>
      <c r="C70" s="16"/>
      <c r="D70" s="17">
        <f>SUM(D71:D74)</f>
        <v>701328271.21000004</v>
      </c>
      <c r="E70" s="17">
        <f t="shared" ref="E70:F70" si="54">SUM(E71:E74)</f>
        <v>134329671.21000001</v>
      </c>
      <c r="F70" s="17">
        <f t="shared" si="54"/>
        <v>566998600</v>
      </c>
      <c r="G70" s="17">
        <f>SUM(G71:G74)</f>
        <v>701328271.21000004</v>
      </c>
      <c r="H70" s="17">
        <f t="shared" ref="H70:I70" si="55">SUM(H71:H74)</f>
        <v>134329671.21000001</v>
      </c>
      <c r="I70" s="17">
        <f t="shared" si="55"/>
        <v>566998600</v>
      </c>
      <c r="J70" s="17">
        <v>701328271.21000004</v>
      </c>
      <c r="K70" s="17">
        <v>134329671.21000001</v>
      </c>
      <c r="L70" s="17">
        <v>566998600</v>
      </c>
      <c r="M70" s="17">
        <v>701328271.21000004</v>
      </c>
      <c r="N70" s="17">
        <v>134329671.21000001</v>
      </c>
      <c r="O70" s="31">
        <v>566998600</v>
      </c>
      <c r="P70" s="17">
        <f t="shared" si="5"/>
        <v>0</v>
      </c>
      <c r="Q70" s="17">
        <f t="shared" si="6"/>
        <v>0</v>
      </c>
      <c r="R70" s="31">
        <f t="shared" si="7"/>
        <v>0</v>
      </c>
    </row>
    <row r="71" spans="1:18">
      <c r="A71" s="10" t="s">
        <v>107</v>
      </c>
      <c r="B71" s="11" t="s">
        <v>91</v>
      </c>
      <c r="C71" s="11" t="s">
        <v>125</v>
      </c>
      <c r="D71" s="12">
        <f>SUM(E71:F71)</f>
        <v>33895414.710000001</v>
      </c>
      <c r="E71" s="12">
        <v>33895414.710000001</v>
      </c>
      <c r="F71" s="12">
        <v>0</v>
      </c>
      <c r="G71" s="12">
        <f>SUM(H71:I71)</f>
        <v>33895414.710000001</v>
      </c>
      <c r="H71" s="12">
        <v>33895414.710000001</v>
      </c>
      <c r="I71" s="13">
        <v>0</v>
      </c>
      <c r="J71" s="12">
        <v>33895414.710000001</v>
      </c>
      <c r="K71" s="12">
        <v>33895414.710000001</v>
      </c>
      <c r="L71" s="12">
        <v>0</v>
      </c>
      <c r="M71" s="12">
        <v>33895414.710000001</v>
      </c>
      <c r="N71" s="12">
        <v>33895414.710000001</v>
      </c>
      <c r="O71" s="13">
        <v>0</v>
      </c>
      <c r="P71" s="12">
        <f t="shared" si="5"/>
        <v>0</v>
      </c>
      <c r="Q71" s="12">
        <f t="shared" si="6"/>
        <v>0</v>
      </c>
      <c r="R71" s="13">
        <f t="shared" si="7"/>
        <v>0</v>
      </c>
    </row>
    <row r="72" spans="1:18" ht="51">
      <c r="A72" s="10" t="s">
        <v>126</v>
      </c>
      <c r="B72" s="11" t="s">
        <v>38</v>
      </c>
      <c r="C72" s="11" t="s">
        <v>127</v>
      </c>
      <c r="D72" s="12">
        <f t="shared" ref="D72:D74" si="56">SUM(E72:F72)</f>
        <v>61991680.030000001</v>
      </c>
      <c r="E72" s="12">
        <v>61991680.030000001</v>
      </c>
      <c r="F72" s="12">
        <v>0</v>
      </c>
      <c r="G72" s="12">
        <f t="shared" ref="G72:G74" si="57">SUM(H72:I72)</f>
        <v>61991680.030000001</v>
      </c>
      <c r="H72" s="12">
        <v>61991680.030000001</v>
      </c>
      <c r="I72" s="13">
        <v>0</v>
      </c>
      <c r="J72" s="12">
        <v>61991680.030000001</v>
      </c>
      <c r="K72" s="12">
        <v>61991680.030000001</v>
      </c>
      <c r="L72" s="12">
        <v>0</v>
      </c>
      <c r="M72" s="12">
        <v>61991680.030000001</v>
      </c>
      <c r="N72" s="12">
        <v>61991680.030000001</v>
      </c>
      <c r="O72" s="13">
        <v>0</v>
      </c>
      <c r="P72" s="12">
        <f t="shared" si="5"/>
        <v>0</v>
      </c>
      <c r="Q72" s="12">
        <f t="shared" si="6"/>
        <v>0</v>
      </c>
      <c r="R72" s="13">
        <f t="shared" si="7"/>
        <v>0</v>
      </c>
    </row>
    <row r="73" spans="1:18" ht="76.5">
      <c r="A73" s="10" t="s">
        <v>128</v>
      </c>
      <c r="B73" s="11" t="s">
        <v>91</v>
      </c>
      <c r="C73" s="11" t="s">
        <v>129</v>
      </c>
      <c r="D73" s="12">
        <f t="shared" si="56"/>
        <v>570000000</v>
      </c>
      <c r="E73" s="12">
        <v>17100000</v>
      </c>
      <c r="F73" s="12">
        <v>552900000</v>
      </c>
      <c r="G73" s="12">
        <f t="shared" si="57"/>
        <v>570000000</v>
      </c>
      <c r="H73" s="12">
        <v>17100000</v>
      </c>
      <c r="I73" s="13">
        <v>552900000</v>
      </c>
      <c r="J73" s="12">
        <v>570000000</v>
      </c>
      <c r="K73" s="12">
        <v>17100000</v>
      </c>
      <c r="L73" s="12">
        <v>552900000</v>
      </c>
      <c r="M73" s="12">
        <v>570000000</v>
      </c>
      <c r="N73" s="12">
        <v>17100000</v>
      </c>
      <c r="O73" s="13">
        <v>552900000</v>
      </c>
      <c r="P73" s="12">
        <f t="shared" ref="P73:P117" si="58">G73-M73</f>
        <v>0</v>
      </c>
      <c r="Q73" s="12">
        <f t="shared" ref="Q73:Q119" si="59">H73-N73</f>
        <v>0</v>
      </c>
      <c r="R73" s="13">
        <f t="shared" ref="R73:R119" si="60">I73-O73</f>
        <v>0</v>
      </c>
    </row>
    <row r="74" spans="1:18" ht="25.5">
      <c r="A74" s="10" t="s">
        <v>130</v>
      </c>
      <c r="B74" s="11" t="s">
        <v>91</v>
      </c>
      <c r="C74" s="11" t="s">
        <v>131</v>
      </c>
      <c r="D74" s="12">
        <f t="shared" si="56"/>
        <v>35441176.469999999</v>
      </c>
      <c r="E74" s="12">
        <v>21342576.469999999</v>
      </c>
      <c r="F74" s="12">
        <v>14098600</v>
      </c>
      <c r="G74" s="12">
        <f t="shared" si="57"/>
        <v>35441176.469999999</v>
      </c>
      <c r="H74" s="12">
        <v>21342576.469999999</v>
      </c>
      <c r="I74" s="13">
        <v>14098600</v>
      </c>
      <c r="J74" s="12">
        <v>35441176.469999999</v>
      </c>
      <c r="K74" s="12">
        <v>21342576.469999999</v>
      </c>
      <c r="L74" s="12">
        <v>14098600</v>
      </c>
      <c r="M74" s="12">
        <v>35441176.469999999</v>
      </c>
      <c r="N74" s="12">
        <v>21342576.469999999</v>
      </c>
      <c r="O74" s="13">
        <v>14098600</v>
      </c>
      <c r="P74" s="12">
        <f t="shared" si="58"/>
        <v>0</v>
      </c>
      <c r="Q74" s="12">
        <f t="shared" si="59"/>
        <v>0</v>
      </c>
      <c r="R74" s="13">
        <f t="shared" si="60"/>
        <v>0</v>
      </c>
    </row>
    <row r="75" spans="1:18" ht="38.25">
      <c r="A75" s="15" t="s">
        <v>132</v>
      </c>
      <c r="B75" s="16"/>
      <c r="C75" s="16"/>
      <c r="D75" s="17">
        <f>SUM(D76)</f>
        <v>151968536.62</v>
      </c>
      <c r="E75" s="17">
        <f t="shared" ref="E75:F75" si="61">SUM(E76)</f>
        <v>4559036.62</v>
      </c>
      <c r="F75" s="17">
        <f t="shared" si="61"/>
        <v>147409500</v>
      </c>
      <c r="G75" s="17">
        <f>SUM(G76)</f>
        <v>151968536.62</v>
      </c>
      <c r="H75" s="17">
        <f t="shared" ref="H75:I75" si="62">SUM(H76)</f>
        <v>4559036.62</v>
      </c>
      <c r="I75" s="17">
        <f t="shared" si="62"/>
        <v>147409500</v>
      </c>
      <c r="J75" s="17">
        <v>151968536.62</v>
      </c>
      <c r="K75" s="17">
        <v>4559036.62</v>
      </c>
      <c r="L75" s="17">
        <v>147409500</v>
      </c>
      <c r="M75" s="17">
        <v>151968536.62</v>
      </c>
      <c r="N75" s="17">
        <v>4559036.62</v>
      </c>
      <c r="O75" s="31">
        <v>147409500</v>
      </c>
      <c r="P75" s="17">
        <f t="shared" si="58"/>
        <v>0</v>
      </c>
      <c r="Q75" s="17">
        <f t="shared" si="59"/>
        <v>0</v>
      </c>
      <c r="R75" s="31">
        <f t="shared" si="60"/>
        <v>0</v>
      </c>
    </row>
    <row r="76" spans="1:18" ht="51">
      <c r="A76" s="10" t="s">
        <v>133</v>
      </c>
      <c r="B76" s="11" t="s">
        <v>91</v>
      </c>
      <c r="C76" s="11" t="s">
        <v>134</v>
      </c>
      <c r="D76" s="12">
        <f>SUM(E76:F76)</f>
        <v>151968536.62</v>
      </c>
      <c r="E76" s="12">
        <v>4559036.62</v>
      </c>
      <c r="F76" s="12">
        <v>147409500</v>
      </c>
      <c r="G76" s="12">
        <f>SUM(H76:I76)</f>
        <v>151968536.62</v>
      </c>
      <c r="H76" s="12">
        <v>4559036.62</v>
      </c>
      <c r="I76" s="13">
        <v>147409500</v>
      </c>
      <c r="J76" s="12">
        <v>151968536.62</v>
      </c>
      <c r="K76" s="12">
        <v>4559036.62</v>
      </c>
      <c r="L76" s="12">
        <v>147409500</v>
      </c>
      <c r="M76" s="12">
        <v>151968536.62</v>
      </c>
      <c r="N76" s="12">
        <v>4559036.62</v>
      </c>
      <c r="O76" s="13">
        <v>147409500</v>
      </c>
      <c r="P76" s="12">
        <f t="shared" si="58"/>
        <v>0</v>
      </c>
      <c r="Q76" s="12">
        <f t="shared" si="59"/>
        <v>0</v>
      </c>
      <c r="R76" s="13">
        <f t="shared" si="60"/>
        <v>0</v>
      </c>
    </row>
    <row r="77" spans="1:18">
      <c r="A77" s="15" t="s">
        <v>135</v>
      </c>
      <c r="B77" s="16"/>
      <c r="C77" s="16"/>
      <c r="D77" s="17">
        <f>SUM(D78)</f>
        <v>1789000</v>
      </c>
      <c r="E77" s="17">
        <f t="shared" ref="E77:F77" si="63">SUM(E78)</f>
        <v>53700</v>
      </c>
      <c r="F77" s="17">
        <f t="shared" si="63"/>
        <v>1735300</v>
      </c>
      <c r="G77" s="17">
        <f>SUM(G78)</f>
        <v>1783310</v>
      </c>
      <c r="H77" s="17">
        <f t="shared" ref="H77:I77" si="64">SUM(H78)</f>
        <v>53529.21</v>
      </c>
      <c r="I77" s="17">
        <f t="shared" si="64"/>
        <v>1729780.79</v>
      </c>
      <c r="J77" s="17">
        <v>1789000</v>
      </c>
      <c r="K77" s="17">
        <v>53700</v>
      </c>
      <c r="L77" s="17">
        <v>1735300</v>
      </c>
      <c r="M77" s="17">
        <v>1783310</v>
      </c>
      <c r="N77" s="17">
        <v>53529.21</v>
      </c>
      <c r="O77" s="31">
        <v>1729780.79</v>
      </c>
      <c r="P77" s="17">
        <f t="shared" si="58"/>
        <v>0</v>
      </c>
      <c r="Q77" s="17">
        <f t="shared" si="59"/>
        <v>0</v>
      </c>
      <c r="R77" s="31">
        <f t="shared" si="60"/>
        <v>0</v>
      </c>
    </row>
    <row r="78" spans="1:18">
      <c r="A78" s="10" t="s">
        <v>136</v>
      </c>
      <c r="B78" s="11" t="s">
        <v>91</v>
      </c>
      <c r="C78" s="11" t="s">
        <v>137</v>
      </c>
      <c r="D78" s="12">
        <f>SUM(E78:F78)</f>
        <v>1789000</v>
      </c>
      <c r="E78" s="12">
        <v>53700</v>
      </c>
      <c r="F78" s="12">
        <v>1735300</v>
      </c>
      <c r="G78" s="12">
        <f>SUM(H78:I78)</f>
        <v>1783310</v>
      </c>
      <c r="H78" s="12">
        <v>53529.21</v>
      </c>
      <c r="I78" s="13">
        <v>1729780.79</v>
      </c>
      <c r="J78" s="12">
        <v>1789000</v>
      </c>
      <c r="K78" s="12">
        <v>53700</v>
      </c>
      <c r="L78" s="12">
        <v>1735300</v>
      </c>
      <c r="M78" s="12">
        <v>1783310</v>
      </c>
      <c r="N78" s="12">
        <v>53529.21</v>
      </c>
      <c r="O78" s="13">
        <v>1729780.79</v>
      </c>
      <c r="P78" s="12">
        <f t="shared" si="58"/>
        <v>0</v>
      </c>
      <c r="Q78" s="12">
        <f t="shared" si="59"/>
        <v>0</v>
      </c>
      <c r="R78" s="13">
        <f t="shared" si="60"/>
        <v>0</v>
      </c>
    </row>
    <row r="79" spans="1:18" ht="15.75" thickBot="1">
      <c r="A79" s="14" t="s">
        <v>138</v>
      </c>
      <c r="B79" s="7"/>
      <c r="C79" s="7"/>
      <c r="D79" s="8">
        <f>D80+D84+D90+D92+D94</f>
        <v>2396592305.6100001</v>
      </c>
      <c r="E79" s="8">
        <f t="shared" ref="E79:F79" si="65">E80+E84+E90+E92+E94</f>
        <v>1670701705.6099999</v>
      </c>
      <c r="F79" s="8">
        <f t="shared" si="65"/>
        <v>725890600</v>
      </c>
      <c r="G79" s="8">
        <f>G80+G84+G90+G92+G94</f>
        <v>2396565951.75</v>
      </c>
      <c r="H79" s="8">
        <f t="shared" ref="H79:I79" si="66">H80+H84+H90+H92+H94</f>
        <v>1670700874.4900002</v>
      </c>
      <c r="I79" s="8">
        <f t="shared" si="66"/>
        <v>725865077.25999999</v>
      </c>
      <c r="J79" s="8">
        <v>2396592305.6100001</v>
      </c>
      <c r="K79" s="8">
        <v>1670701705.6099999</v>
      </c>
      <c r="L79" s="8">
        <v>725890600</v>
      </c>
      <c r="M79" s="8">
        <v>2396565951.75</v>
      </c>
      <c r="N79" s="8">
        <v>1670700874.49</v>
      </c>
      <c r="O79" s="9">
        <v>725865077.25999999</v>
      </c>
      <c r="P79" s="8">
        <f t="shared" si="58"/>
        <v>0</v>
      </c>
      <c r="Q79" s="8">
        <f t="shared" si="59"/>
        <v>0</v>
      </c>
      <c r="R79" s="9">
        <f t="shared" si="60"/>
        <v>0</v>
      </c>
    </row>
    <row r="80" spans="1:18">
      <c r="A80" s="15" t="s">
        <v>139</v>
      </c>
      <c r="B80" s="16"/>
      <c r="C80" s="16"/>
      <c r="D80" s="17">
        <f>SUM(D81:D83)</f>
        <v>1702944828.76</v>
      </c>
      <c r="E80" s="17">
        <f t="shared" ref="E80:F80" si="67">SUM(E81:E83)</f>
        <v>1628534228.76</v>
      </c>
      <c r="F80" s="17">
        <f t="shared" si="67"/>
        <v>74410600</v>
      </c>
      <c r="G80" s="17">
        <f>SUM(G81:G83)</f>
        <v>1702944828.28</v>
      </c>
      <c r="H80" s="17">
        <f t="shared" ref="H80:I80" si="68">SUM(H81:H83)</f>
        <v>1628534228.73</v>
      </c>
      <c r="I80" s="17">
        <f t="shared" si="68"/>
        <v>74410599.549999997</v>
      </c>
      <c r="J80" s="17">
        <v>1702944828.76</v>
      </c>
      <c r="K80" s="17">
        <v>1628534228.76</v>
      </c>
      <c r="L80" s="17">
        <v>74410600</v>
      </c>
      <c r="M80" s="17">
        <v>1702944828.28</v>
      </c>
      <c r="N80" s="17">
        <v>1628534228.73</v>
      </c>
      <c r="O80" s="31">
        <v>74410599.549999997</v>
      </c>
      <c r="P80" s="17">
        <f t="shared" si="58"/>
        <v>0</v>
      </c>
      <c r="Q80" s="17">
        <f t="shared" si="59"/>
        <v>0</v>
      </c>
      <c r="R80" s="31">
        <f t="shared" si="60"/>
        <v>0</v>
      </c>
    </row>
    <row r="81" spans="1:18" ht="51">
      <c r="A81" s="10" t="s">
        <v>140</v>
      </c>
      <c r="B81" s="11" t="s">
        <v>20</v>
      </c>
      <c r="C81" s="11" t="s">
        <v>141</v>
      </c>
      <c r="D81" s="12">
        <f>SUM(E81:F81)</f>
        <v>1620661600</v>
      </c>
      <c r="E81" s="12">
        <v>1620661600</v>
      </c>
      <c r="F81" s="12">
        <v>0</v>
      </c>
      <c r="G81" s="12">
        <f>SUM(H81:I81)</f>
        <v>1620661600</v>
      </c>
      <c r="H81" s="12">
        <v>1620661600</v>
      </c>
      <c r="I81" s="13">
        <v>0</v>
      </c>
      <c r="J81" s="12">
        <v>1620661600</v>
      </c>
      <c r="K81" s="12">
        <v>1620661600</v>
      </c>
      <c r="L81" s="12">
        <v>0</v>
      </c>
      <c r="M81" s="12">
        <v>1620661600</v>
      </c>
      <c r="N81" s="12">
        <v>1620661600</v>
      </c>
      <c r="O81" s="13">
        <v>0</v>
      </c>
      <c r="P81" s="12">
        <f t="shared" si="58"/>
        <v>0</v>
      </c>
      <c r="Q81" s="12">
        <f t="shared" si="59"/>
        <v>0</v>
      </c>
      <c r="R81" s="13">
        <f t="shared" si="60"/>
        <v>0</v>
      </c>
    </row>
    <row r="82" spans="1:18" ht="51">
      <c r="A82" s="10" t="s">
        <v>142</v>
      </c>
      <c r="B82" s="11" t="s">
        <v>77</v>
      </c>
      <c r="C82" s="11" t="s">
        <v>143</v>
      </c>
      <c r="D82" s="12">
        <f t="shared" ref="D82:D83" si="69">SUM(E82:F82)</f>
        <v>76711958.760000005</v>
      </c>
      <c r="E82" s="12">
        <v>2301358.7599999998</v>
      </c>
      <c r="F82" s="12">
        <v>74410600</v>
      </c>
      <c r="G82" s="12">
        <f t="shared" ref="G82:G83" si="70">SUM(H82:I82)</f>
        <v>76711958.289999992</v>
      </c>
      <c r="H82" s="12">
        <v>2301358.7400000002</v>
      </c>
      <c r="I82" s="13">
        <v>74410599.549999997</v>
      </c>
      <c r="J82" s="12">
        <v>76711958.760000005</v>
      </c>
      <c r="K82" s="12">
        <v>2301358.7599999998</v>
      </c>
      <c r="L82" s="12">
        <v>74410600</v>
      </c>
      <c r="M82" s="12">
        <v>76711958.290000007</v>
      </c>
      <c r="N82" s="12">
        <v>2301358.7400000002</v>
      </c>
      <c r="O82" s="13">
        <v>74410599.549999997</v>
      </c>
      <c r="P82" s="12">
        <f t="shared" si="58"/>
        <v>0</v>
      </c>
      <c r="Q82" s="12">
        <f t="shared" si="59"/>
        <v>0</v>
      </c>
      <c r="R82" s="13">
        <f t="shared" si="60"/>
        <v>0</v>
      </c>
    </row>
    <row r="83" spans="1:18" ht="38.25">
      <c r="A83" s="10" t="s">
        <v>144</v>
      </c>
      <c r="B83" s="11" t="s">
        <v>77</v>
      </c>
      <c r="C83" s="11" t="s">
        <v>145</v>
      </c>
      <c r="D83" s="12">
        <f t="shared" si="69"/>
        <v>5571270</v>
      </c>
      <c r="E83" s="12">
        <v>5571270</v>
      </c>
      <c r="F83" s="12">
        <v>0</v>
      </c>
      <c r="G83" s="12">
        <f t="shared" si="70"/>
        <v>5571269.9900000002</v>
      </c>
      <c r="H83" s="12">
        <v>5571269.9900000002</v>
      </c>
      <c r="I83" s="13">
        <v>0</v>
      </c>
      <c r="J83" s="12">
        <v>5571270</v>
      </c>
      <c r="K83" s="12">
        <v>5571270</v>
      </c>
      <c r="L83" s="12">
        <v>0</v>
      </c>
      <c r="M83" s="12">
        <v>5571269.9900000002</v>
      </c>
      <c r="N83" s="12">
        <v>5571269.9900000002</v>
      </c>
      <c r="O83" s="13">
        <v>0</v>
      </c>
      <c r="P83" s="12">
        <f t="shared" si="58"/>
        <v>0</v>
      </c>
      <c r="Q83" s="12">
        <f t="shared" si="59"/>
        <v>0</v>
      </c>
      <c r="R83" s="13">
        <f t="shared" si="60"/>
        <v>0</v>
      </c>
    </row>
    <row r="84" spans="1:18">
      <c r="A84" s="15" t="s">
        <v>146</v>
      </c>
      <c r="B84" s="16"/>
      <c r="C84" s="16"/>
      <c r="D84" s="17">
        <f>SUM(D85:D89)</f>
        <v>360598200</v>
      </c>
      <c r="E84" s="17">
        <f t="shared" ref="E84:F84" si="71">SUM(E85:E89)</f>
        <v>32176000</v>
      </c>
      <c r="F84" s="17">
        <f t="shared" si="71"/>
        <v>328422200</v>
      </c>
      <c r="G84" s="17">
        <f>SUM(G85:G89)</f>
        <v>360593622.89999998</v>
      </c>
      <c r="H84" s="17">
        <f t="shared" ref="H84:I84" si="72">SUM(H85:H89)</f>
        <v>32175822.210000001</v>
      </c>
      <c r="I84" s="17">
        <f t="shared" si="72"/>
        <v>328417800.69</v>
      </c>
      <c r="J84" s="17">
        <v>360598200</v>
      </c>
      <c r="K84" s="17">
        <v>32176000</v>
      </c>
      <c r="L84" s="17">
        <v>328422200</v>
      </c>
      <c r="M84" s="17">
        <v>360593622.89999998</v>
      </c>
      <c r="N84" s="17">
        <v>32175822.210000001</v>
      </c>
      <c r="O84" s="31">
        <v>328417800.69</v>
      </c>
      <c r="P84" s="17">
        <f t="shared" si="58"/>
        <v>0</v>
      </c>
      <c r="Q84" s="17">
        <f t="shared" si="59"/>
        <v>0</v>
      </c>
      <c r="R84" s="31">
        <f t="shared" si="60"/>
        <v>0</v>
      </c>
    </row>
    <row r="85" spans="1:18" ht="25.5">
      <c r="A85" s="10" t="s">
        <v>147</v>
      </c>
      <c r="B85" s="11" t="s">
        <v>91</v>
      </c>
      <c r="C85" s="11" t="s">
        <v>148</v>
      </c>
      <c r="D85" s="12">
        <f>SUM(E85:F85)</f>
        <v>20000000</v>
      </c>
      <c r="E85" s="12">
        <v>600006.43999999994</v>
      </c>
      <c r="F85" s="12">
        <v>19399993.559999999</v>
      </c>
      <c r="G85" s="12">
        <f>SUM(H85:I85)</f>
        <v>19995707.900000002</v>
      </c>
      <c r="H85" s="12">
        <v>599877.71</v>
      </c>
      <c r="I85" s="13">
        <v>19395830.190000001</v>
      </c>
      <c r="J85" s="12">
        <v>20000000</v>
      </c>
      <c r="K85" s="12">
        <v>600006.43999999994</v>
      </c>
      <c r="L85" s="12">
        <v>19399993.559999999</v>
      </c>
      <c r="M85" s="12">
        <v>19995707.899999999</v>
      </c>
      <c r="N85" s="12">
        <v>599877.71</v>
      </c>
      <c r="O85" s="13">
        <v>19395830.190000001</v>
      </c>
      <c r="P85" s="12">
        <f t="shared" si="58"/>
        <v>0</v>
      </c>
      <c r="Q85" s="12">
        <f t="shared" si="59"/>
        <v>0</v>
      </c>
      <c r="R85" s="13">
        <f t="shared" si="60"/>
        <v>0</v>
      </c>
    </row>
    <row r="86" spans="1:18" ht="38.25">
      <c r="A86" s="10" t="s">
        <v>149</v>
      </c>
      <c r="B86" s="11" t="s">
        <v>91</v>
      </c>
      <c r="C86" s="11" t="s">
        <v>150</v>
      </c>
      <c r="D86" s="12">
        <f t="shared" ref="D86:D89" si="73">SUM(E86:F86)</f>
        <v>10000000</v>
      </c>
      <c r="E86" s="12">
        <v>300003.21999999997</v>
      </c>
      <c r="F86" s="12">
        <v>9699996.7799999993</v>
      </c>
      <c r="G86" s="12">
        <f t="shared" ref="G86:G89" si="74">SUM(H86:I86)</f>
        <v>10000000</v>
      </c>
      <c r="H86" s="12">
        <v>300003.21999999997</v>
      </c>
      <c r="I86" s="13">
        <v>9699996.7799999993</v>
      </c>
      <c r="J86" s="12">
        <v>10000000</v>
      </c>
      <c r="K86" s="12">
        <v>300003.21999999997</v>
      </c>
      <c r="L86" s="12">
        <v>9699996.7799999993</v>
      </c>
      <c r="M86" s="12">
        <v>10000000</v>
      </c>
      <c r="N86" s="12">
        <v>300003.21999999997</v>
      </c>
      <c r="O86" s="13">
        <v>9699996.7799999993</v>
      </c>
      <c r="P86" s="12">
        <f t="shared" si="58"/>
        <v>0</v>
      </c>
      <c r="Q86" s="12">
        <f t="shared" si="59"/>
        <v>0</v>
      </c>
      <c r="R86" s="13">
        <f t="shared" si="60"/>
        <v>0</v>
      </c>
    </row>
    <row r="87" spans="1:18" ht="25.5">
      <c r="A87" s="10" t="s">
        <v>151</v>
      </c>
      <c r="B87" s="11" t="s">
        <v>20</v>
      </c>
      <c r="C87" s="11" t="s">
        <v>152</v>
      </c>
      <c r="D87" s="12">
        <f t="shared" si="73"/>
        <v>124340992.24000001</v>
      </c>
      <c r="E87" s="12">
        <v>3730269.81</v>
      </c>
      <c r="F87" s="12">
        <v>120610722.43000001</v>
      </c>
      <c r="G87" s="12">
        <f t="shared" si="74"/>
        <v>124340992.24000001</v>
      </c>
      <c r="H87" s="12">
        <v>3730269.81</v>
      </c>
      <c r="I87" s="13">
        <v>120610722.43000001</v>
      </c>
      <c r="J87" s="12">
        <v>124340992.23999999</v>
      </c>
      <c r="K87" s="12">
        <v>3730269.81</v>
      </c>
      <c r="L87" s="12">
        <v>120610722.43000001</v>
      </c>
      <c r="M87" s="12">
        <v>124340992.23999999</v>
      </c>
      <c r="N87" s="12">
        <v>3730269.81</v>
      </c>
      <c r="O87" s="13">
        <v>120610722.43000001</v>
      </c>
      <c r="P87" s="12">
        <f t="shared" si="58"/>
        <v>0</v>
      </c>
      <c r="Q87" s="12">
        <f t="shared" si="59"/>
        <v>0</v>
      </c>
      <c r="R87" s="13">
        <f t="shared" si="60"/>
        <v>0</v>
      </c>
    </row>
    <row r="88" spans="1:18" ht="38.25">
      <c r="A88" s="10" t="s">
        <v>153</v>
      </c>
      <c r="B88" s="11" t="s">
        <v>20</v>
      </c>
      <c r="C88" s="11" t="s">
        <v>154</v>
      </c>
      <c r="D88" s="12">
        <f t="shared" si="73"/>
        <v>53700107.759999998</v>
      </c>
      <c r="E88" s="12">
        <v>1611020.53</v>
      </c>
      <c r="F88" s="12">
        <v>52089087.229999997</v>
      </c>
      <c r="G88" s="12">
        <f t="shared" si="74"/>
        <v>53700107.759999998</v>
      </c>
      <c r="H88" s="12">
        <v>1611020.53</v>
      </c>
      <c r="I88" s="13">
        <v>52089087.229999997</v>
      </c>
      <c r="J88" s="12">
        <v>53700107.759999998</v>
      </c>
      <c r="K88" s="12">
        <v>1611020.53</v>
      </c>
      <c r="L88" s="12">
        <v>52089087.229999997</v>
      </c>
      <c r="M88" s="12">
        <v>53700107.759999998</v>
      </c>
      <c r="N88" s="12">
        <v>1611020.53</v>
      </c>
      <c r="O88" s="13">
        <v>52089087.229999997</v>
      </c>
      <c r="P88" s="12">
        <f t="shared" si="58"/>
        <v>0</v>
      </c>
      <c r="Q88" s="12">
        <f t="shared" si="59"/>
        <v>0</v>
      </c>
      <c r="R88" s="13">
        <f t="shared" si="60"/>
        <v>0</v>
      </c>
    </row>
    <row r="89" spans="1:18" ht="25.5">
      <c r="A89" s="10" t="s">
        <v>155</v>
      </c>
      <c r="B89" s="11" t="s">
        <v>20</v>
      </c>
      <c r="C89" s="11" t="s">
        <v>156</v>
      </c>
      <c r="D89" s="12">
        <f t="shared" si="73"/>
        <v>152557100</v>
      </c>
      <c r="E89" s="12">
        <v>25934700</v>
      </c>
      <c r="F89" s="12">
        <v>126622400</v>
      </c>
      <c r="G89" s="12">
        <f t="shared" si="74"/>
        <v>152556815</v>
      </c>
      <c r="H89" s="12">
        <v>25934650.940000001</v>
      </c>
      <c r="I89" s="13">
        <v>126622164.06</v>
      </c>
      <c r="J89" s="12">
        <v>152557100</v>
      </c>
      <c r="K89" s="12">
        <v>25934700</v>
      </c>
      <c r="L89" s="12">
        <v>126622400</v>
      </c>
      <c r="M89" s="12">
        <v>152556815</v>
      </c>
      <c r="N89" s="12">
        <v>25934650.940000001</v>
      </c>
      <c r="O89" s="13">
        <v>126622164.06</v>
      </c>
      <c r="P89" s="12">
        <f t="shared" si="58"/>
        <v>0</v>
      </c>
      <c r="Q89" s="12">
        <f t="shared" si="59"/>
        <v>0</v>
      </c>
      <c r="R89" s="13">
        <f t="shared" si="60"/>
        <v>0</v>
      </c>
    </row>
    <row r="90" spans="1:18">
      <c r="A90" s="15" t="s">
        <v>157</v>
      </c>
      <c r="B90" s="16"/>
      <c r="C90" s="16"/>
      <c r="D90" s="17">
        <f>SUM(D91)</f>
        <v>94972061.849999994</v>
      </c>
      <c r="E90" s="17">
        <f t="shared" ref="E90:F90" si="75">SUM(E91)</f>
        <v>2849161.85</v>
      </c>
      <c r="F90" s="17">
        <f t="shared" si="75"/>
        <v>92122900</v>
      </c>
      <c r="G90" s="17">
        <f>SUM(G91)</f>
        <v>94972054.789999992</v>
      </c>
      <c r="H90" s="17">
        <f t="shared" ref="H90:I90" si="76">SUM(H91)</f>
        <v>2849161.6300000004</v>
      </c>
      <c r="I90" s="17">
        <f t="shared" si="76"/>
        <v>92122893.159999996</v>
      </c>
      <c r="J90" s="17">
        <v>94972061.849999994</v>
      </c>
      <c r="K90" s="17">
        <v>2849161.85</v>
      </c>
      <c r="L90" s="17">
        <v>92122900</v>
      </c>
      <c r="M90" s="17">
        <v>94972054.790000007</v>
      </c>
      <c r="N90" s="17">
        <v>2849161.66</v>
      </c>
      <c r="O90" s="31">
        <v>92122893.129999995</v>
      </c>
      <c r="P90" s="17">
        <f t="shared" si="58"/>
        <v>0</v>
      </c>
      <c r="Q90" s="17">
        <f t="shared" si="59"/>
        <v>-2.9999999795109034E-2</v>
      </c>
      <c r="R90" s="31">
        <f t="shared" si="60"/>
        <v>3.0000001192092896E-2</v>
      </c>
    </row>
    <row r="91" spans="1:18">
      <c r="A91" s="10" t="s">
        <v>158</v>
      </c>
      <c r="B91" s="11" t="s">
        <v>91</v>
      </c>
      <c r="C91" s="11" t="s">
        <v>159</v>
      </c>
      <c r="D91" s="12">
        <f>SUM(E91:F91)</f>
        <v>94972061.849999994</v>
      </c>
      <c r="E91" s="12">
        <v>2849161.85</v>
      </c>
      <c r="F91" s="12">
        <v>92122900</v>
      </c>
      <c r="G91" s="12">
        <f>SUM(H91:I91)</f>
        <v>94972054.789999992</v>
      </c>
      <c r="H91" s="26">
        <v>2849161.6300000004</v>
      </c>
      <c r="I91" s="27">
        <v>92122893.159999996</v>
      </c>
      <c r="J91" s="12">
        <v>94972061.849999994</v>
      </c>
      <c r="K91" s="12">
        <v>2849161.85</v>
      </c>
      <c r="L91" s="12">
        <v>92122900</v>
      </c>
      <c r="M91" s="12">
        <v>94972054.790000007</v>
      </c>
      <c r="N91" s="12">
        <v>2849161.66</v>
      </c>
      <c r="O91" s="13">
        <v>92122893.129999995</v>
      </c>
      <c r="P91" s="12">
        <f t="shared" si="58"/>
        <v>0</v>
      </c>
      <c r="Q91" s="12">
        <f t="shared" si="59"/>
        <v>-2.9999999795109034E-2</v>
      </c>
      <c r="R91" s="13">
        <f t="shared" si="60"/>
        <v>3.0000001192092896E-2</v>
      </c>
    </row>
    <row r="92" spans="1:18">
      <c r="A92" s="15" t="s">
        <v>160</v>
      </c>
      <c r="B92" s="16"/>
      <c r="C92" s="16"/>
      <c r="D92" s="17">
        <f>SUM(D93)</f>
        <v>119943100</v>
      </c>
      <c r="E92" s="17">
        <f t="shared" ref="E92:F92" si="77">SUM(E93)</f>
        <v>3598300</v>
      </c>
      <c r="F92" s="17">
        <f t="shared" si="77"/>
        <v>116344800</v>
      </c>
      <c r="G92" s="17">
        <f>SUM(G93)</f>
        <v>119921340</v>
      </c>
      <c r="H92" s="17">
        <f t="shared" ref="H92:I92" si="78">SUM(H93)</f>
        <v>3597647.2</v>
      </c>
      <c r="I92" s="17">
        <f t="shared" si="78"/>
        <v>116323692.8</v>
      </c>
      <c r="J92" s="17">
        <v>119943100</v>
      </c>
      <c r="K92" s="17">
        <v>3598300</v>
      </c>
      <c r="L92" s="17">
        <v>116344800</v>
      </c>
      <c r="M92" s="17">
        <v>119921340</v>
      </c>
      <c r="N92" s="17">
        <v>3597647.14</v>
      </c>
      <c r="O92" s="31">
        <v>116323692.86</v>
      </c>
      <c r="P92" s="17">
        <f t="shared" si="58"/>
        <v>0</v>
      </c>
      <c r="Q92" s="17">
        <f t="shared" si="59"/>
        <v>6.0000000055879354E-2</v>
      </c>
      <c r="R92" s="31">
        <f t="shared" si="60"/>
        <v>-6.0000002384185791E-2</v>
      </c>
    </row>
    <row r="93" spans="1:18" ht="25.5">
      <c r="A93" s="10" t="s">
        <v>161</v>
      </c>
      <c r="B93" s="11" t="s">
        <v>20</v>
      </c>
      <c r="C93" s="11" t="s">
        <v>162</v>
      </c>
      <c r="D93" s="12">
        <f>SUM(E93:F93)</f>
        <v>119943100</v>
      </c>
      <c r="E93" s="12">
        <v>3598300</v>
      </c>
      <c r="F93" s="12">
        <v>116344800</v>
      </c>
      <c r="G93" s="12">
        <f>SUM(H93:I93)</f>
        <v>119921340</v>
      </c>
      <c r="H93" s="26">
        <v>3597647.2</v>
      </c>
      <c r="I93" s="27">
        <v>116323692.8</v>
      </c>
      <c r="J93" s="12">
        <v>119943100</v>
      </c>
      <c r="K93" s="12">
        <v>3598300</v>
      </c>
      <c r="L93" s="12">
        <v>116344800</v>
      </c>
      <c r="M93" s="12">
        <v>119921340</v>
      </c>
      <c r="N93" s="12">
        <v>3597647.14</v>
      </c>
      <c r="O93" s="13">
        <v>116323692.86</v>
      </c>
      <c r="P93" s="12">
        <f t="shared" si="58"/>
        <v>0</v>
      </c>
      <c r="Q93" s="12">
        <f t="shared" si="59"/>
        <v>6.0000000055879354E-2</v>
      </c>
      <c r="R93" s="13">
        <f t="shared" si="60"/>
        <v>-6.0000002384185791E-2</v>
      </c>
    </row>
    <row r="94" spans="1:18" ht="25.5">
      <c r="A94" s="15" t="s">
        <v>163</v>
      </c>
      <c r="B94" s="16"/>
      <c r="C94" s="16"/>
      <c r="D94" s="17">
        <f>SUM(D95:D102)</f>
        <v>118134115</v>
      </c>
      <c r="E94" s="17">
        <f t="shared" ref="E94:F94" si="79">SUM(E95:E102)</f>
        <v>3544015</v>
      </c>
      <c r="F94" s="17">
        <f t="shared" si="79"/>
        <v>114590100</v>
      </c>
      <c r="G94" s="17">
        <f>SUM(G95:G102)</f>
        <v>118134105.78</v>
      </c>
      <c r="H94" s="17">
        <f t="shared" ref="H94:I94" si="80">SUM(H95:H102)</f>
        <v>3544014.7199999997</v>
      </c>
      <c r="I94" s="17">
        <f t="shared" si="80"/>
        <v>114590091.06</v>
      </c>
      <c r="J94" s="17">
        <v>118134115</v>
      </c>
      <c r="K94" s="17">
        <v>3544015</v>
      </c>
      <c r="L94" s="17">
        <v>114590100</v>
      </c>
      <c r="M94" s="17">
        <v>118134105.78</v>
      </c>
      <c r="N94" s="17">
        <v>3544014.75</v>
      </c>
      <c r="O94" s="31">
        <v>114590091.03</v>
      </c>
      <c r="P94" s="17">
        <f t="shared" si="58"/>
        <v>0</v>
      </c>
      <c r="Q94" s="17">
        <f t="shared" si="59"/>
        <v>-3.0000000260770321E-2</v>
      </c>
      <c r="R94" s="31">
        <f t="shared" si="60"/>
        <v>3.0000001192092896E-2</v>
      </c>
    </row>
    <row r="95" spans="1:18" ht="25.5">
      <c r="A95" s="10" t="s">
        <v>164</v>
      </c>
      <c r="B95" s="11" t="s">
        <v>89</v>
      </c>
      <c r="C95" s="11" t="s">
        <v>165</v>
      </c>
      <c r="D95" s="12">
        <f>SUM(E95:F95)</f>
        <v>16186900</v>
      </c>
      <c r="E95" s="12">
        <v>485600</v>
      </c>
      <c r="F95" s="12">
        <v>15701300</v>
      </c>
      <c r="G95" s="12">
        <f>SUM(H95:I95)</f>
        <v>16186900</v>
      </c>
      <c r="H95" s="12">
        <v>485600</v>
      </c>
      <c r="I95" s="13">
        <v>15701300</v>
      </c>
      <c r="J95" s="12">
        <v>16186900</v>
      </c>
      <c r="K95" s="12">
        <v>485600</v>
      </c>
      <c r="L95" s="12">
        <v>15701300</v>
      </c>
      <c r="M95" s="12">
        <v>16186900</v>
      </c>
      <c r="N95" s="12">
        <v>485600</v>
      </c>
      <c r="O95" s="13">
        <v>15701300</v>
      </c>
      <c r="P95" s="12">
        <f t="shared" si="58"/>
        <v>0</v>
      </c>
      <c r="Q95" s="12">
        <f t="shared" si="59"/>
        <v>0</v>
      </c>
      <c r="R95" s="13">
        <f t="shared" si="60"/>
        <v>0</v>
      </c>
    </row>
    <row r="96" spans="1:18" ht="25.5">
      <c r="A96" s="10" t="s">
        <v>166</v>
      </c>
      <c r="B96" s="11" t="s">
        <v>89</v>
      </c>
      <c r="C96" s="11" t="s">
        <v>167</v>
      </c>
      <c r="D96" s="12">
        <f t="shared" ref="D96:D102" si="81">SUM(E96:F96)</f>
        <v>30000000</v>
      </c>
      <c r="E96" s="12">
        <v>900000</v>
      </c>
      <c r="F96" s="12">
        <v>29100000</v>
      </c>
      <c r="G96" s="12">
        <f t="shared" ref="G96:G102" si="82">SUM(H96:I96)</f>
        <v>30000000</v>
      </c>
      <c r="H96" s="26">
        <v>900000</v>
      </c>
      <c r="I96" s="27">
        <v>29100000</v>
      </c>
      <c r="J96" s="12">
        <v>30000000</v>
      </c>
      <c r="K96" s="12">
        <v>900000</v>
      </c>
      <c r="L96" s="12">
        <v>29100000</v>
      </c>
      <c r="M96" s="12">
        <v>30000000</v>
      </c>
      <c r="N96" s="12">
        <v>900000.02</v>
      </c>
      <c r="O96" s="13">
        <v>29099999.98</v>
      </c>
      <c r="P96" s="12">
        <f t="shared" si="58"/>
        <v>0</v>
      </c>
      <c r="Q96" s="12">
        <f t="shared" si="59"/>
        <v>-2.0000000018626451E-2</v>
      </c>
      <c r="R96" s="13">
        <f t="shared" si="60"/>
        <v>1.9999999552965164E-2</v>
      </c>
    </row>
    <row r="97" spans="1:18" ht="25.5">
      <c r="A97" s="10" t="s">
        <v>168</v>
      </c>
      <c r="B97" s="11" t="s">
        <v>89</v>
      </c>
      <c r="C97" s="11" t="s">
        <v>169</v>
      </c>
      <c r="D97" s="12">
        <f t="shared" si="81"/>
        <v>14264535</v>
      </c>
      <c r="E97" s="12">
        <v>427935</v>
      </c>
      <c r="F97" s="12">
        <v>13836600</v>
      </c>
      <c r="G97" s="12">
        <f t="shared" si="82"/>
        <v>14264525.780000001</v>
      </c>
      <c r="H97" s="12">
        <v>427934.71999999997</v>
      </c>
      <c r="I97" s="13">
        <v>13836591.060000001</v>
      </c>
      <c r="J97" s="12">
        <v>14264535</v>
      </c>
      <c r="K97" s="12">
        <v>427935</v>
      </c>
      <c r="L97" s="12">
        <v>13836600</v>
      </c>
      <c r="M97" s="12">
        <v>14264525.779999999</v>
      </c>
      <c r="N97" s="12">
        <v>427934.71999999997</v>
      </c>
      <c r="O97" s="13">
        <v>13836591.060000001</v>
      </c>
      <c r="P97" s="12">
        <f t="shared" si="58"/>
        <v>0</v>
      </c>
      <c r="Q97" s="12">
        <f t="shared" si="59"/>
        <v>0</v>
      </c>
      <c r="R97" s="13">
        <f t="shared" si="60"/>
        <v>0</v>
      </c>
    </row>
    <row r="98" spans="1:18" ht="38.25">
      <c r="A98" s="10" t="s">
        <v>170</v>
      </c>
      <c r="B98" s="11" t="s">
        <v>89</v>
      </c>
      <c r="C98" s="11" t="s">
        <v>171</v>
      </c>
      <c r="D98" s="12">
        <f t="shared" si="81"/>
        <v>21362160</v>
      </c>
      <c r="E98" s="12">
        <v>640860</v>
      </c>
      <c r="F98" s="12">
        <v>20721300</v>
      </c>
      <c r="G98" s="12">
        <f t="shared" si="82"/>
        <v>21362160</v>
      </c>
      <c r="H98" s="12">
        <v>640860</v>
      </c>
      <c r="I98" s="13">
        <v>20721300</v>
      </c>
      <c r="J98" s="12">
        <v>21362160</v>
      </c>
      <c r="K98" s="12">
        <v>640860</v>
      </c>
      <c r="L98" s="12">
        <v>20721300</v>
      </c>
      <c r="M98" s="12">
        <v>21362160</v>
      </c>
      <c r="N98" s="12">
        <v>640860</v>
      </c>
      <c r="O98" s="13">
        <v>20721300</v>
      </c>
      <c r="P98" s="12">
        <f t="shared" si="58"/>
        <v>0</v>
      </c>
      <c r="Q98" s="12">
        <f t="shared" si="59"/>
        <v>0</v>
      </c>
      <c r="R98" s="13">
        <f t="shared" si="60"/>
        <v>0</v>
      </c>
    </row>
    <row r="99" spans="1:18" ht="25.5">
      <c r="A99" s="10" t="s">
        <v>172</v>
      </c>
      <c r="B99" s="11" t="s">
        <v>89</v>
      </c>
      <c r="C99" s="11" t="s">
        <v>173</v>
      </c>
      <c r="D99" s="12">
        <f t="shared" si="81"/>
        <v>9337220</v>
      </c>
      <c r="E99" s="12">
        <v>280120</v>
      </c>
      <c r="F99" s="12">
        <v>9057100</v>
      </c>
      <c r="G99" s="12">
        <f t="shared" si="82"/>
        <v>9337220</v>
      </c>
      <c r="H99" s="12">
        <v>280120</v>
      </c>
      <c r="I99" s="13">
        <v>9057100</v>
      </c>
      <c r="J99" s="12">
        <v>9337220</v>
      </c>
      <c r="K99" s="12">
        <v>280120</v>
      </c>
      <c r="L99" s="12">
        <v>9057100</v>
      </c>
      <c r="M99" s="12">
        <v>9337220</v>
      </c>
      <c r="N99" s="12">
        <v>280120</v>
      </c>
      <c r="O99" s="13">
        <v>9057100</v>
      </c>
      <c r="P99" s="12">
        <f t="shared" si="58"/>
        <v>0</v>
      </c>
      <c r="Q99" s="12">
        <f t="shared" si="59"/>
        <v>0</v>
      </c>
      <c r="R99" s="13">
        <f t="shared" si="60"/>
        <v>0</v>
      </c>
    </row>
    <row r="100" spans="1:18">
      <c r="A100" s="10" t="s">
        <v>174</v>
      </c>
      <c r="B100" s="11" t="s">
        <v>89</v>
      </c>
      <c r="C100" s="11" t="s">
        <v>175</v>
      </c>
      <c r="D100" s="12">
        <f t="shared" si="81"/>
        <v>10919900</v>
      </c>
      <c r="E100" s="12">
        <v>327600</v>
      </c>
      <c r="F100" s="12">
        <v>10592300</v>
      </c>
      <c r="G100" s="12">
        <f t="shared" si="82"/>
        <v>10919900</v>
      </c>
      <c r="H100" s="26">
        <v>327600</v>
      </c>
      <c r="I100" s="27">
        <v>10592300</v>
      </c>
      <c r="J100" s="12">
        <v>10919900</v>
      </c>
      <c r="K100" s="12">
        <v>327600</v>
      </c>
      <c r="L100" s="12">
        <v>10592300</v>
      </c>
      <c r="M100" s="12">
        <v>10919900</v>
      </c>
      <c r="N100" s="12">
        <v>327600.01</v>
      </c>
      <c r="O100" s="13">
        <v>10592299.99</v>
      </c>
      <c r="P100" s="12">
        <f t="shared" si="58"/>
        <v>0</v>
      </c>
      <c r="Q100" s="12">
        <f t="shared" si="59"/>
        <v>-1.0000000009313226E-2</v>
      </c>
      <c r="R100" s="13">
        <f t="shared" si="60"/>
        <v>9.9999997764825821E-3</v>
      </c>
    </row>
    <row r="101" spans="1:18" ht="25.5">
      <c r="A101" s="10" t="s">
        <v>176</v>
      </c>
      <c r="B101" s="11" t="s">
        <v>89</v>
      </c>
      <c r="C101" s="11" t="s">
        <v>177</v>
      </c>
      <c r="D101" s="12">
        <f t="shared" si="81"/>
        <v>10999600</v>
      </c>
      <c r="E101" s="12">
        <v>330000</v>
      </c>
      <c r="F101" s="12">
        <v>10669600</v>
      </c>
      <c r="G101" s="12">
        <f t="shared" si="82"/>
        <v>10999600</v>
      </c>
      <c r="H101" s="12">
        <v>330000</v>
      </c>
      <c r="I101" s="13">
        <v>10669600</v>
      </c>
      <c r="J101" s="12">
        <v>10999600</v>
      </c>
      <c r="K101" s="12">
        <v>330000</v>
      </c>
      <c r="L101" s="12">
        <v>10669600</v>
      </c>
      <c r="M101" s="12">
        <v>10999600</v>
      </c>
      <c r="N101" s="12">
        <v>330000</v>
      </c>
      <c r="O101" s="13">
        <v>10669600</v>
      </c>
      <c r="P101" s="12">
        <f t="shared" si="58"/>
        <v>0</v>
      </c>
      <c r="Q101" s="12">
        <f t="shared" si="59"/>
        <v>0</v>
      </c>
      <c r="R101" s="13">
        <f t="shared" si="60"/>
        <v>0</v>
      </c>
    </row>
    <row r="102" spans="1:18" ht="25.5">
      <c r="A102" s="10" t="s">
        <v>178</v>
      </c>
      <c r="B102" s="11" t="s">
        <v>89</v>
      </c>
      <c r="C102" s="11" t="s">
        <v>179</v>
      </c>
      <c r="D102" s="12">
        <f t="shared" si="81"/>
        <v>5063800</v>
      </c>
      <c r="E102" s="12">
        <v>151900</v>
      </c>
      <c r="F102" s="12">
        <v>4911900</v>
      </c>
      <c r="G102" s="12">
        <f t="shared" si="82"/>
        <v>5063800</v>
      </c>
      <c r="H102" s="12">
        <v>151900</v>
      </c>
      <c r="I102" s="13">
        <v>4911900</v>
      </c>
      <c r="J102" s="12">
        <v>5063800</v>
      </c>
      <c r="K102" s="12">
        <v>151900</v>
      </c>
      <c r="L102" s="12">
        <v>4911900</v>
      </c>
      <c r="M102" s="12">
        <v>5063800</v>
      </c>
      <c r="N102" s="12">
        <v>151900</v>
      </c>
      <c r="O102" s="13">
        <v>4911900</v>
      </c>
      <c r="P102" s="12">
        <f t="shared" si="58"/>
        <v>0</v>
      </c>
      <c r="Q102" s="12">
        <f t="shared" si="59"/>
        <v>0</v>
      </c>
      <c r="R102" s="13">
        <f t="shared" si="60"/>
        <v>0</v>
      </c>
    </row>
    <row r="103" spans="1:18" ht="30.75" thickBot="1">
      <c r="A103" s="14" t="s">
        <v>180</v>
      </c>
      <c r="B103" s="7"/>
      <c r="C103" s="7"/>
      <c r="D103" s="8">
        <f>SUM(D104)</f>
        <v>343016391.75999999</v>
      </c>
      <c r="E103" s="8">
        <f t="shared" ref="E103:I104" si="83">SUM(E104)</f>
        <v>10290491.760000002</v>
      </c>
      <c r="F103" s="8">
        <f t="shared" si="83"/>
        <v>332725900</v>
      </c>
      <c r="G103" s="8">
        <f>SUM(G104)</f>
        <v>342614011.10999995</v>
      </c>
      <c r="H103" s="8">
        <f t="shared" ref="H103:I103" si="84">SUM(H104)</f>
        <v>10278420.329999998</v>
      </c>
      <c r="I103" s="8">
        <f t="shared" si="84"/>
        <v>332335590.77999997</v>
      </c>
      <c r="J103" s="8">
        <v>343016391.75999999</v>
      </c>
      <c r="K103" s="8">
        <v>10290491.550000001</v>
      </c>
      <c r="L103" s="8">
        <v>332725900.20999998</v>
      </c>
      <c r="M103" s="8">
        <v>342614011.11000001</v>
      </c>
      <c r="N103" s="8">
        <v>10278421.310000001</v>
      </c>
      <c r="O103" s="9">
        <v>332335589.80000001</v>
      </c>
      <c r="P103" s="8">
        <f t="shared" si="58"/>
        <v>0</v>
      </c>
      <c r="Q103" s="8">
        <f t="shared" si="59"/>
        <v>-0.98000000230967999</v>
      </c>
      <c r="R103" s="9">
        <f t="shared" si="60"/>
        <v>0.97999995946884155</v>
      </c>
    </row>
    <row r="104" spans="1:18" ht="25.5">
      <c r="A104" s="15" t="s">
        <v>181</v>
      </c>
      <c r="B104" s="16"/>
      <c r="C104" s="16"/>
      <c r="D104" s="17">
        <f>SUM(D105)</f>
        <v>343016391.75999999</v>
      </c>
      <c r="E104" s="17">
        <f t="shared" ref="E104:F104" si="85">SUM(E105)</f>
        <v>10290491.760000002</v>
      </c>
      <c r="F104" s="17">
        <f t="shared" si="85"/>
        <v>332725900</v>
      </c>
      <c r="G104" s="17">
        <f>SUM(G105)</f>
        <v>342614011.10999995</v>
      </c>
      <c r="H104" s="17">
        <f t="shared" si="83"/>
        <v>10278420.329999998</v>
      </c>
      <c r="I104" s="17">
        <f t="shared" si="83"/>
        <v>332335590.77999997</v>
      </c>
      <c r="J104" s="17">
        <v>343016391.75999999</v>
      </c>
      <c r="K104" s="17">
        <v>10290491.550000001</v>
      </c>
      <c r="L104" s="17">
        <v>332725900.20999998</v>
      </c>
      <c r="M104" s="17">
        <v>342614011.11000001</v>
      </c>
      <c r="N104" s="17">
        <v>10278421.310000001</v>
      </c>
      <c r="O104" s="31">
        <v>332335589.80000001</v>
      </c>
      <c r="P104" s="17">
        <f t="shared" si="58"/>
        <v>0</v>
      </c>
      <c r="Q104" s="17">
        <f t="shared" si="59"/>
        <v>-0.98000000230967999</v>
      </c>
      <c r="R104" s="31">
        <f t="shared" si="60"/>
        <v>0.97999995946884155</v>
      </c>
    </row>
    <row r="105" spans="1:18" ht="38.25">
      <c r="A105" s="10" t="s">
        <v>182</v>
      </c>
      <c r="B105" s="11" t="s">
        <v>183</v>
      </c>
      <c r="C105" s="11" t="s">
        <v>184</v>
      </c>
      <c r="D105" s="12">
        <f>SUM(E105:F105)</f>
        <v>343016391.75999999</v>
      </c>
      <c r="E105" s="26">
        <v>10290491.760000002</v>
      </c>
      <c r="F105" s="26">
        <v>332725900</v>
      </c>
      <c r="G105" s="12">
        <f>SUM(H105:I105)</f>
        <v>342614011.10999995</v>
      </c>
      <c r="H105" s="26">
        <v>10278420.329999998</v>
      </c>
      <c r="I105" s="27">
        <v>332335590.77999997</v>
      </c>
      <c r="J105" s="12">
        <v>343016391.75999999</v>
      </c>
      <c r="K105" s="12">
        <v>10290491.550000001</v>
      </c>
      <c r="L105" s="12">
        <v>332725900.20999998</v>
      </c>
      <c r="M105" s="12">
        <v>342614011.11000001</v>
      </c>
      <c r="N105" s="12">
        <v>10278421.310000001</v>
      </c>
      <c r="O105" s="13">
        <v>332335589.80000001</v>
      </c>
      <c r="P105" s="12">
        <f t="shared" si="58"/>
        <v>0</v>
      </c>
      <c r="Q105" s="12">
        <f t="shared" si="59"/>
        <v>-0.98000000230967999</v>
      </c>
      <c r="R105" s="13">
        <f t="shared" si="60"/>
        <v>0.97999995946884155</v>
      </c>
    </row>
    <row r="106" spans="1:18" ht="15.75" thickBot="1">
      <c r="A106" s="14" t="s">
        <v>185</v>
      </c>
      <c r="B106" s="7"/>
      <c r="C106" s="7"/>
      <c r="D106" s="8">
        <f>SUM(D107)</f>
        <v>76489033.780000001</v>
      </c>
      <c r="E106" s="8">
        <f t="shared" ref="E106:I107" si="86">SUM(E107)</f>
        <v>2294671.4500000002</v>
      </c>
      <c r="F106" s="8">
        <f t="shared" si="86"/>
        <v>74194362.329999998</v>
      </c>
      <c r="G106" s="8">
        <f>SUM(G107)</f>
        <v>76489033.780000001</v>
      </c>
      <c r="H106" s="8">
        <f t="shared" ref="H106:I106" si="87">SUM(H107)</f>
        <v>2294671.4500000002</v>
      </c>
      <c r="I106" s="8">
        <f t="shared" si="87"/>
        <v>74194362.329999998</v>
      </c>
      <c r="J106" s="8">
        <v>76489033.780000001</v>
      </c>
      <c r="K106" s="8">
        <v>2294671.4500000002</v>
      </c>
      <c r="L106" s="8">
        <v>74194362.329999998</v>
      </c>
      <c r="M106" s="8">
        <v>76489033.780000001</v>
      </c>
      <c r="N106" s="8">
        <v>2294671.4500000002</v>
      </c>
      <c r="O106" s="9">
        <v>74194362.329999998</v>
      </c>
      <c r="P106" s="8">
        <f t="shared" si="58"/>
        <v>0</v>
      </c>
      <c r="Q106" s="8">
        <f t="shared" si="59"/>
        <v>0</v>
      </c>
      <c r="R106" s="9">
        <f t="shared" si="60"/>
        <v>0</v>
      </c>
    </row>
    <row r="107" spans="1:18" ht="25.5">
      <c r="A107" s="15" t="s">
        <v>186</v>
      </c>
      <c r="B107" s="16"/>
      <c r="C107" s="16"/>
      <c r="D107" s="17">
        <f>SUM(D108)</f>
        <v>76489033.780000001</v>
      </c>
      <c r="E107" s="17">
        <f t="shared" ref="E107:F107" si="88">SUM(E108)</f>
        <v>2294671.4500000002</v>
      </c>
      <c r="F107" s="17">
        <f t="shared" si="88"/>
        <v>74194362.329999998</v>
      </c>
      <c r="G107" s="17">
        <f>SUM(G108)</f>
        <v>76489033.780000001</v>
      </c>
      <c r="H107" s="17">
        <f t="shared" si="86"/>
        <v>2294671.4500000002</v>
      </c>
      <c r="I107" s="17">
        <f t="shared" si="86"/>
        <v>74194362.329999998</v>
      </c>
      <c r="J107" s="17">
        <v>76489033.780000001</v>
      </c>
      <c r="K107" s="17">
        <v>2294671.4500000002</v>
      </c>
      <c r="L107" s="17">
        <v>74194362.329999998</v>
      </c>
      <c r="M107" s="17">
        <v>76489033.780000001</v>
      </c>
      <c r="N107" s="17">
        <v>2294671.4500000002</v>
      </c>
      <c r="O107" s="31">
        <v>74194362.329999998</v>
      </c>
      <c r="P107" s="17">
        <f t="shared" si="58"/>
        <v>0</v>
      </c>
      <c r="Q107" s="17">
        <f t="shared" si="59"/>
        <v>0</v>
      </c>
      <c r="R107" s="31">
        <f t="shared" si="60"/>
        <v>0</v>
      </c>
    </row>
    <row r="108" spans="1:18" ht="25.5">
      <c r="A108" s="10" t="s">
        <v>187</v>
      </c>
      <c r="B108" s="11" t="s">
        <v>89</v>
      </c>
      <c r="C108" s="11" t="s">
        <v>188</v>
      </c>
      <c r="D108" s="12">
        <f>SUM(E108:F108)</f>
        <v>76489033.780000001</v>
      </c>
      <c r="E108" s="25">
        <v>2294671.4500000002</v>
      </c>
      <c r="F108" s="12">
        <v>74194362.329999998</v>
      </c>
      <c r="G108" s="12">
        <f>SUM(H108:I108)</f>
        <v>76489033.780000001</v>
      </c>
      <c r="H108" s="12">
        <v>2294671.4500000002</v>
      </c>
      <c r="I108" s="13">
        <v>74194362.329999998</v>
      </c>
      <c r="J108" s="12">
        <v>76489033.780000001</v>
      </c>
      <c r="K108" s="12">
        <v>2294671.4500000002</v>
      </c>
      <c r="L108" s="12">
        <v>74194362.329999998</v>
      </c>
      <c r="M108" s="12">
        <v>76489033.780000001</v>
      </c>
      <c r="N108" s="12">
        <v>2294671.4500000002</v>
      </c>
      <c r="O108" s="13">
        <v>74194362.329999998</v>
      </c>
      <c r="P108" s="12">
        <f t="shared" si="58"/>
        <v>0</v>
      </c>
      <c r="Q108" s="12">
        <f t="shared" si="59"/>
        <v>0</v>
      </c>
      <c r="R108" s="13">
        <f t="shared" si="60"/>
        <v>0</v>
      </c>
    </row>
    <row r="109" spans="1:18" ht="15.75" thickBot="1">
      <c r="A109" s="14" t="s">
        <v>189</v>
      </c>
      <c r="B109" s="7"/>
      <c r="C109" s="7"/>
      <c r="D109" s="8">
        <f>SUM(D110)</f>
        <v>13347300</v>
      </c>
      <c r="E109" s="8">
        <f t="shared" ref="E109:F109" si="89">SUM(E110)</f>
        <v>2400000</v>
      </c>
      <c r="F109" s="8">
        <f t="shared" si="89"/>
        <v>10947300</v>
      </c>
      <c r="G109" s="8">
        <f>SUM(G110)</f>
        <v>13347296.329999998</v>
      </c>
      <c r="H109" s="8">
        <f t="shared" ref="H109:I109" si="90">SUM(H110)</f>
        <v>2399999.79</v>
      </c>
      <c r="I109" s="8">
        <f t="shared" si="90"/>
        <v>10947296.539999999</v>
      </c>
      <c r="J109" s="8">
        <v>13347300</v>
      </c>
      <c r="K109" s="8">
        <v>2400000</v>
      </c>
      <c r="L109" s="8">
        <v>10947300</v>
      </c>
      <c r="M109" s="8">
        <v>13347296.33</v>
      </c>
      <c r="N109" s="8">
        <v>2399999.79</v>
      </c>
      <c r="O109" s="9">
        <v>10947296.539999999</v>
      </c>
      <c r="P109" s="8">
        <f t="shared" si="58"/>
        <v>0</v>
      </c>
      <c r="Q109" s="8">
        <f t="shared" si="59"/>
        <v>0</v>
      </c>
      <c r="R109" s="9">
        <f t="shared" si="60"/>
        <v>0</v>
      </c>
    </row>
    <row r="110" spans="1:18">
      <c r="A110" s="15" t="s">
        <v>190</v>
      </c>
      <c r="B110" s="16"/>
      <c r="C110" s="16"/>
      <c r="D110" s="17">
        <f>SUM(D111:D112)</f>
        <v>13347300</v>
      </c>
      <c r="E110" s="17">
        <f t="shared" ref="E110:F110" si="91">SUM(E111:E112)</f>
        <v>2400000</v>
      </c>
      <c r="F110" s="17">
        <f t="shared" si="91"/>
        <v>10947300</v>
      </c>
      <c r="G110" s="17">
        <f>SUM(G111:G112)</f>
        <v>13347296.329999998</v>
      </c>
      <c r="H110" s="17">
        <f t="shared" ref="H110:I110" si="92">SUM(H111:H112)</f>
        <v>2399999.79</v>
      </c>
      <c r="I110" s="17">
        <f t="shared" si="92"/>
        <v>10947296.539999999</v>
      </c>
      <c r="J110" s="17">
        <v>13347300</v>
      </c>
      <c r="K110" s="17">
        <v>2400000</v>
      </c>
      <c r="L110" s="17">
        <v>10947300</v>
      </c>
      <c r="M110" s="17">
        <v>13347296.33</v>
      </c>
      <c r="N110" s="17">
        <v>2399999.79</v>
      </c>
      <c r="O110" s="31">
        <v>10947296.539999999</v>
      </c>
      <c r="P110" s="17">
        <f t="shared" si="58"/>
        <v>0</v>
      </c>
      <c r="Q110" s="17">
        <f t="shared" si="59"/>
        <v>0</v>
      </c>
      <c r="R110" s="31">
        <f t="shared" si="60"/>
        <v>0</v>
      </c>
    </row>
    <row r="111" spans="1:18" ht="25.5">
      <c r="A111" s="10" t="s">
        <v>191</v>
      </c>
      <c r="B111" s="11" t="s">
        <v>24</v>
      </c>
      <c r="C111" s="11" t="s">
        <v>192</v>
      </c>
      <c r="D111" s="12">
        <f>SUM(E111:F111)</f>
        <v>2400000</v>
      </c>
      <c r="E111" s="12">
        <v>2400000</v>
      </c>
      <c r="F111" s="12">
        <v>0</v>
      </c>
      <c r="G111" s="12">
        <f>SUM(H111:I111)</f>
        <v>2399999.79</v>
      </c>
      <c r="H111" s="12">
        <v>2399999.79</v>
      </c>
      <c r="I111" s="13">
        <v>0</v>
      </c>
      <c r="J111" s="12">
        <v>2400000</v>
      </c>
      <c r="K111" s="12">
        <v>2400000</v>
      </c>
      <c r="L111" s="12">
        <v>0</v>
      </c>
      <c r="M111" s="12">
        <v>2399999.79</v>
      </c>
      <c r="N111" s="12">
        <v>2399999.79</v>
      </c>
      <c r="O111" s="13">
        <v>0</v>
      </c>
      <c r="P111" s="12">
        <f t="shared" si="58"/>
        <v>0</v>
      </c>
      <c r="Q111" s="12">
        <f t="shared" si="59"/>
        <v>0</v>
      </c>
      <c r="R111" s="13">
        <f t="shared" si="60"/>
        <v>0</v>
      </c>
    </row>
    <row r="112" spans="1:18">
      <c r="A112" s="10" t="s">
        <v>193</v>
      </c>
      <c r="B112" s="11" t="s">
        <v>24</v>
      </c>
      <c r="C112" s="11" t="s">
        <v>194</v>
      </c>
      <c r="D112" s="12">
        <f>SUM(E112:F112)</f>
        <v>10947300</v>
      </c>
      <c r="E112" s="12">
        <v>0</v>
      </c>
      <c r="F112" s="12">
        <v>10947300</v>
      </c>
      <c r="G112" s="12">
        <f>SUM(H112:I112)</f>
        <v>10947296.539999999</v>
      </c>
      <c r="H112" s="12">
        <v>0</v>
      </c>
      <c r="I112" s="13">
        <v>10947296.539999999</v>
      </c>
      <c r="J112" s="12">
        <v>10947300</v>
      </c>
      <c r="K112" s="12">
        <v>0</v>
      </c>
      <c r="L112" s="12">
        <v>10947300</v>
      </c>
      <c r="M112" s="12">
        <v>10947296.539999999</v>
      </c>
      <c r="N112" s="12">
        <v>0</v>
      </c>
      <c r="O112" s="13">
        <v>10947296.539999999</v>
      </c>
      <c r="P112" s="12">
        <f t="shared" si="58"/>
        <v>0</v>
      </c>
      <c r="Q112" s="12">
        <f t="shared" si="59"/>
        <v>0</v>
      </c>
      <c r="R112" s="13">
        <f t="shared" si="60"/>
        <v>0</v>
      </c>
    </row>
    <row r="113" spans="1:18" ht="15.75" thickBot="1">
      <c r="A113" s="14" t="s">
        <v>195</v>
      </c>
      <c r="B113" s="7"/>
      <c r="C113" s="7"/>
      <c r="D113" s="8">
        <f>D114+D116</f>
        <v>24637731.960000001</v>
      </c>
      <c r="E113" s="8">
        <f t="shared" ref="E113:F113" si="93">E114+E116</f>
        <v>739131.96</v>
      </c>
      <c r="F113" s="8">
        <f t="shared" si="93"/>
        <v>23898600</v>
      </c>
      <c r="G113" s="8">
        <f>G114+G116</f>
        <v>24637731.960000001</v>
      </c>
      <c r="H113" s="8">
        <f t="shared" ref="H113:I113" si="94">H114+H116</f>
        <v>739131.96</v>
      </c>
      <c r="I113" s="8">
        <f t="shared" si="94"/>
        <v>23898600</v>
      </c>
      <c r="J113" s="8">
        <v>24637731.960000001</v>
      </c>
      <c r="K113" s="8">
        <v>739131.96</v>
      </c>
      <c r="L113" s="8">
        <v>23898600</v>
      </c>
      <c r="M113" s="8">
        <v>24637731.960000001</v>
      </c>
      <c r="N113" s="8">
        <v>739131.96</v>
      </c>
      <c r="O113" s="9">
        <v>23898600</v>
      </c>
      <c r="P113" s="8">
        <f t="shared" si="58"/>
        <v>0</v>
      </c>
      <c r="Q113" s="8">
        <f t="shared" si="59"/>
        <v>0</v>
      </c>
      <c r="R113" s="9">
        <f t="shared" si="60"/>
        <v>0</v>
      </c>
    </row>
    <row r="114" spans="1:18" ht="38.25">
      <c r="A114" s="15" t="s">
        <v>196</v>
      </c>
      <c r="B114" s="16"/>
      <c r="C114" s="16"/>
      <c r="D114" s="17">
        <f>SUM(D115)</f>
        <v>10130618.560000001</v>
      </c>
      <c r="E114" s="17">
        <f t="shared" ref="E114:F114" si="95">SUM(E115)</f>
        <v>303918.56</v>
      </c>
      <c r="F114" s="17">
        <f t="shared" si="95"/>
        <v>9826700</v>
      </c>
      <c r="G114" s="17">
        <f>SUM(G115)</f>
        <v>10130618.560000001</v>
      </c>
      <c r="H114" s="17">
        <f t="shared" ref="H114:I114" si="96">SUM(H115)</f>
        <v>303918.56</v>
      </c>
      <c r="I114" s="17">
        <f t="shared" si="96"/>
        <v>9826700</v>
      </c>
      <c r="J114" s="17">
        <v>10130618.560000001</v>
      </c>
      <c r="K114" s="17">
        <v>303918.56</v>
      </c>
      <c r="L114" s="17">
        <v>9826700</v>
      </c>
      <c r="M114" s="17">
        <v>10130618.560000001</v>
      </c>
      <c r="N114" s="17">
        <v>303918.56</v>
      </c>
      <c r="O114" s="31">
        <v>9826700</v>
      </c>
      <c r="P114" s="17">
        <f t="shared" si="58"/>
        <v>0</v>
      </c>
      <c r="Q114" s="17">
        <f t="shared" si="59"/>
        <v>0</v>
      </c>
      <c r="R114" s="31">
        <f t="shared" si="60"/>
        <v>0</v>
      </c>
    </row>
    <row r="115" spans="1:18" ht="25.5">
      <c r="A115" s="10" t="s">
        <v>197</v>
      </c>
      <c r="B115" s="11" t="s">
        <v>198</v>
      </c>
      <c r="C115" s="11" t="s">
        <v>199</v>
      </c>
      <c r="D115" s="12">
        <f>SUM(E115:F115)</f>
        <v>10130618.560000001</v>
      </c>
      <c r="E115" s="12">
        <v>303918.56</v>
      </c>
      <c r="F115" s="12">
        <v>9826700</v>
      </c>
      <c r="G115" s="12">
        <f>SUM(H115:I115)</f>
        <v>10130618.560000001</v>
      </c>
      <c r="H115" s="12">
        <v>303918.56</v>
      </c>
      <c r="I115" s="13">
        <v>9826700</v>
      </c>
      <c r="J115" s="12">
        <v>10130618.560000001</v>
      </c>
      <c r="K115" s="12">
        <v>303918.56</v>
      </c>
      <c r="L115" s="12">
        <v>9826700</v>
      </c>
      <c r="M115" s="12">
        <v>10130618.560000001</v>
      </c>
      <c r="N115" s="12">
        <v>303918.56</v>
      </c>
      <c r="O115" s="13">
        <v>9826700</v>
      </c>
      <c r="P115" s="12">
        <f t="shared" si="58"/>
        <v>0</v>
      </c>
      <c r="Q115" s="12">
        <f t="shared" si="59"/>
        <v>0</v>
      </c>
      <c r="R115" s="13">
        <f t="shared" si="60"/>
        <v>0</v>
      </c>
    </row>
    <row r="116" spans="1:18">
      <c r="A116" s="15" t="s">
        <v>200</v>
      </c>
      <c r="B116" s="16"/>
      <c r="C116" s="16"/>
      <c r="D116" s="17">
        <f>SUM(D117)</f>
        <v>14507113.4</v>
      </c>
      <c r="E116" s="17">
        <f t="shared" ref="E116:F116" si="97">SUM(E117)</f>
        <v>435213.4</v>
      </c>
      <c r="F116" s="17">
        <f t="shared" si="97"/>
        <v>14071900</v>
      </c>
      <c r="G116" s="17">
        <f>SUM(G117)</f>
        <v>14507113.4</v>
      </c>
      <c r="H116" s="17">
        <f t="shared" ref="H116:I116" si="98">SUM(H117)</f>
        <v>435213.4</v>
      </c>
      <c r="I116" s="17">
        <f t="shared" si="98"/>
        <v>14071900</v>
      </c>
      <c r="J116" s="17">
        <v>14507113.4</v>
      </c>
      <c r="K116" s="17">
        <v>435213.4</v>
      </c>
      <c r="L116" s="17">
        <v>14071900</v>
      </c>
      <c r="M116" s="17">
        <v>14507113.4</v>
      </c>
      <c r="N116" s="17">
        <v>435213.4</v>
      </c>
      <c r="O116" s="31">
        <v>14071900</v>
      </c>
      <c r="P116" s="17">
        <f t="shared" si="58"/>
        <v>0</v>
      </c>
      <c r="Q116" s="17">
        <f t="shared" si="59"/>
        <v>0</v>
      </c>
      <c r="R116" s="31">
        <f t="shared" si="60"/>
        <v>0</v>
      </c>
    </row>
    <row r="117" spans="1:18" ht="38.25">
      <c r="A117" s="10" t="s">
        <v>201</v>
      </c>
      <c r="B117" s="11" t="s">
        <v>202</v>
      </c>
      <c r="C117" s="11" t="s">
        <v>203</v>
      </c>
      <c r="D117" s="12">
        <f>SUM(E117:F117)</f>
        <v>14507113.4</v>
      </c>
      <c r="E117" s="12">
        <v>435213.4</v>
      </c>
      <c r="F117" s="12">
        <v>14071900</v>
      </c>
      <c r="G117" s="12">
        <f>SUM(H117:I117)</f>
        <v>14507113.4</v>
      </c>
      <c r="H117" s="12">
        <v>435213.4</v>
      </c>
      <c r="I117" s="13">
        <v>14071900</v>
      </c>
      <c r="J117" s="12">
        <v>14507113.4</v>
      </c>
      <c r="K117" s="12">
        <v>435213.4</v>
      </c>
      <c r="L117" s="12">
        <v>14071900</v>
      </c>
      <c r="M117" s="12">
        <v>14507113.4</v>
      </c>
      <c r="N117" s="12">
        <v>435213.4</v>
      </c>
      <c r="O117" s="13">
        <v>14071900</v>
      </c>
      <c r="P117" s="12">
        <f t="shared" si="58"/>
        <v>0</v>
      </c>
      <c r="Q117" s="12">
        <f t="shared" si="59"/>
        <v>0</v>
      </c>
      <c r="R117" s="13">
        <f t="shared" si="60"/>
        <v>0</v>
      </c>
    </row>
    <row r="118" spans="1:18" ht="15" thickBot="1">
      <c r="A118" s="18"/>
      <c r="B118" s="19"/>
      <c r="C118" s="19"/>
      <c r="D118" s="19"/>
      <c r="E118" s="19"/>
      <c r="F118" s="19"/>
      <c r="G118" s="19"/>
      <c r="H118" s="19"/>
      <c r="I118" s="20"/>
      <c r="J118" s="19"/>
      <c r="K118" s="19"/>
      <c r="L118" s="19"/>
      <c r="M118" s="19"/>
      <c r="N118" s="19"/>
      <c r="O118" s="20"/>
      <c r="P118" s="19"/>
      <c r="Q118" s="19"/>
      <c r="R118" s="20"/>
    </row>
    <row r="119" spans="1:18" ht="15.75" thickBot="1">
      <c r="A119" s="21" t="s">
        <v>204</v>
      </c>
      <c r="B119" s="22"/>
      <c r="C119" s="22"/>
      <c r="D119" s="23">
        <f>D8+D11+D28+D35+D38+D58+D79+D103+D106+D109+D113</f>
        <v>13385476033.630001</v>
      </c>
      <c r="E119" s="23">
        <f t="shared" ref="E119:I119" si="99">E8+E11+E28+E35+E38+E58+E79+E103+E106+E109+E113</f>
        <v>5311653854.1499996</v>
      </c>
      <c r="F119" s="23">
        <f t="shared" si="99"/>
        <v>8073822179.4799995</v>
      </c>
      <c r="G119" s="23">
        <f t="shared" si="99"/>
        <v>13054860121.119999</v>
      </c>
      <c r="H119" s="23">
        <f t="shared" si="99"/>
        <v>4997877627.6800013</v>
      </c>
      <c r="I119" s="23">
        <f t="shared" si="99"/>
        <v>8056982493.4399986</v>
      </c>
      <c r="J119" s="23">
        <v>13385476033.629999</v>
      </c>
      <c r="K119" s="23">
        <v>5311653853.96</v>
      </c>
      <c r="L119" s="23">
        <v>8073822179.6700001</v>
      </c>
      <c r="M119" s="23">
        <v>13054860121.120001</v>
      </c>
      <c r="N119" s="23">
        <f>4997877664.09+0.01</f>
        <v>4997877664.1000004</v>
      </c>
      <c r="O119" s="32">
        <f>8056982457.03-0.01</f>
        <v>8056982457.0199995</v>
      </c>
      <c r="P119" s="23">
        <f t="shared" ref="P119" si="100">G119-M119</f>
        <v>0</v>
      </c>
      <c r="Q119" s="23">
        <f t="shared" si="59"/>
        <v>-36.419999122619629</v>
      </c>
      <c r="R119" s="32">
        <f t="shared" si="60"/>
        <v>36.419999122619629</v>
      </c>
    </row>
    <row r="120" spans="1:18">
      <c r="A120" s="24"/>
      <c r="B120" s="24"/>
      <c r="C120" s="24"/>
      <c r="D120" s="24"/>
      <c r="E120" s="24"/>
      <c r="F120" s="24"/>
      <c r="G120" s="24"/>
      <c r="H120" s="24"/>
      <c r="I120" s="24"/>
      <c r="O120" s="33"/>
    </row>
  </sheetData>
  <autoFilter ref="A7:R119"/>
  <mergeCells count="21">
    <mergeCell ref="M4:O4"/>
    <mergeCell ref="J5:J6"/>
    <mergeCell ref="K5:L5"/>
    <mergeCell ref="M5:M6"/>
    <mergeCell ref="N5:O5"/>
    <mergeCell ref="P4:R4"/>
    <mergeCell ref="P5:P6"/>
    <mergeCell ref="Q5:R5"/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  <mergeCell ref="J4:L4"/>
  </mergeCells>
  <pageMargins left="0.39370078740157483" right="0" top="0.59055118110236227" bottom="0" header="0.31496062992125984" footer="0.31496062992125984"/>
  <pageSetup paperSize="9" scale="78" fitToHeight="0" orientation="landscape" horizontalDpi="4294967295" verticalDpi="4294967295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12.2025&lt;/string&gt;&#10;  &lt;/DateInfo&gt;&#10;  &lt;Code&gt;MAKET_GENERATOR&lt;/Code&gt;&#10;  &lt;ObjectCode&gt;MAKET_GENERATOR&lt;/ObjectCode&gt;&#10;  &lt;DocName&gt;2025 Еженедельный отчет по НП&lt;/Doc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1E591041-84C6-43E6-B212-1236CC2D08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Семенова Лиана Петровна</dc:creator>
  <cp:lastModifiedBy>Суворова Юлия Владимировна</cp:lastModifiedBy>
  <cp:lastPrinted>2026-04-23T08:13:25Z</cp:lastPrinted>
  <dcterms:created xsi:type="dcterms:W3CDTF">2026-01-13T06:12:57Z</dcterms:created>
  <dcterms:modified xsi:type="dcterms:W3CDTF">2026-05-14T12:13:27Z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2025 Еженедельный отчет по НП</vt:lpwstr>
  </property>
  <property fmtid="{D5CDD505-2E9C-101B-9397-08002B2CF9AE}" pid="3" name="Название отчета">
    <vt:lpwstr>2025 Еженедельный отчет по НП.xlsx</vt:lpwstr>
  </property>
  <property fmtid="{D5CDD505-2E9C-101B-9397-08002B2CF9AE}" pid="4" name="Версия клиента">
    <vt:lpwstr>24.2.289.827 (.NET Core 6)</vt:lpwstr>
  </property>
  <property fmtid="{D5CDD505-2E9C-101B-9397-08002B2CF9AE}" pid="5" name="Версия базы">
    <vt:lpwstr>24.2.6381.210414068</vt:lpwstr>
  </property>
  <property fmtid="{D5CDD505-2E9C-101B-9397-08002B2CF9AE}" pid="6" name="Пользователь">
    <vt:lpwstr>mua</vt:lpwstr>
  </property>
  <property fmtid="{D5CDD505-2E9C-101B-9397-08002B2CF9AE}" pid="7" name="Шаблон">
    <vt:lpwstr>rep_maket.XLT</vt:lpwstr>
  </property>
</Properties>
</file>