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Документ!$A$7:$I$120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E103" i="2" l="1"/>
  <c r="F103" i="2"/>
  <c r="E33" i="2"/>
  <c r="F33" i="2"/>
  <c r="E119" i="2" l="1"/>
  <c r="F119" i="2"/>
  <c r="H119" i="2"/>
  <c r="I119" i="2"/>
  <c r="G120" i="2"/>
  <c r="G119" i="2" s="1"/>
  <c r="D120" i="2"/>
  <c r="D119" i="2" s="1"/>
  <c r="E116" i="2"/>
  <c r="E115" i="2" s="1"/>
  <c r="F116" i="2"/>
  <c r="F115" i="2" s="1"/>
  <c r="H116" i="2"/>
  <c r="H115" i="2" s="1"/>
  <c r="I116" i="2"/>
  <c r="I115" i="2" s="1"/>
  <c r="G118" i="2"/>
  <c r="G117" i="2"/>
  <c r="D118" i="2"/>
  <c r="D117" i="2"/>
  <c r="D116" i="2" s="1"/>
  <c r="D115" i="2" s="1"/>
  <c r="E113" i="2"/>
  <c r="F113" i="2"/>
  <c r="H113" i="2"/>
  <c r="I113" i="2"/>
  <c r="G114" i="2"/>
  <c r="G113" i="2" s="1"/>
  <c r="D114" i="2"/>
  <c r="D113" i="2" s="1"/>
  <c r="E111" i="2"/>
  <c r="E110" i="2" s="1"/>
  <c r="F111" i="2"/>
  <c r="F110" i="2" s="1"/>
  <c r="H111" i="2"/>
  <c r="H110" i="2" s="1"/>
  <c r="I111" i="2"/>
  <c r="I110" i="2" s="1"/>
  <c r="G112" i="2"/>
  <c r="G111" i="2" s="1"/>
  <c r="G110" i="2" s="1"/>
  <c r="D112" i="2"/>
  <c r="D111" i="2" s="1"/>
  <c r="D110" i="2" s="1"/>
  <c r="E105" i="2"/>
  <c r="E104" i="2" s="1"/>
  <c r="F105" i="2"/>
  <c r="F104" i="2" s="1"/>
  <c r="H105" i="2"/>
  <c r="H104" i="2" s="1"/>
  <c r="I105" i="2"/>
  <c r="I104" i="2" s="1"/>
  <c r="G107" i="2"/>
  <c r="G108" i="2"/>
  <c r="G109" i="2"/>
  <c r="G106" i="2"/>
  <c r="D107" i="2"/>
  <c r="D108" i="2"/>
  <c r="D109" i="2"/>
  <c r="D106" i="2"/>
  <c r="D105" i="2" s="1"/>
  <c r="D104" i="2" s="1"/>
  <c r="E102" i="2"/>
  <c r="E101" i="2" s="1"/>
  <c r="F102" i="2"/>
  <c r="F101" i="2" s="1"/>
  <c r="H102" i="2"/>
  <c r="H101" i="2" s="1"/>
  <c r="I102" i="2"/>
  <c r="I101" i="2" s="1"/>
  <c r="G103" i="2"/>
  <c r="G102" i="2" s="1"/>
  <c r="G101" i="2" s="1"/>
  <c r="D103" i="2"/>
  <c r="D102" i="2" s="1"/>
  <c r="D101" i="2" s="1"/>
  <c r="E96" i="2"/>
  <c r="E95" i="2" s="1"/>
  <c r="F96" i="2"/>
  <c r="F95" i="2" s="1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G87" i="2"/>
  <c r="G88" i="2"/>
  <c r="G89" i="2"/>
  <c r="G90" i="2"/>
  <c r="G91" i="2"/>
  <c r="G92" i="2"/>
  <c r="G93" i="2"/>
  <c r="G94" i="2"/>
  <c r="G86" i="2"/>
  <c r="G85" i="2" s="1"/>
  <c r="D87" i="2"/>
  <c r="D88" i="2"/>
  <c r="D89" i="2"/>
  <c r="D90" i="2"/>
  <c r="D91" i="2"/>
  <c r="D92" i="2"/>
  <c r="D93" i="2"/>
  <c r="D94" i="2"/>
  <c r="D86" i="2"/>
  <c r="E83" i="2"/>
  <c r="F83" i="2"/>
  <c r="H83" i="2"/>
  <c r="I83" i="2"/>
  <c r="G84" i="2"/>
  <c r="G83" i="2" s="1"/>
  <c r="D84" i="2"/>
  <c r="D83" i="2" s="1"/>
  <c r="E81" i="2"/>
  <c r="F81" i="2"/>
  <c r="H81" i="2"/>
  <c r="I81" i="2"/>
  <c r="G82" i="2"/>
  <c r="G81" i="2" s="1"/>
  <c r="D82" i="2"/>
  <c r="D81" i="2" s="1"/>
  <c r="E72" i="2"/>
  <c r="F72" i="2"/>
  <c r="H72" i="2"/>
  <c r="I7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F68" i="2"/>
  <c r="F67" i="2" s="1"/>
  <c r="H68" i="2"/>
  <c r="H67" i="2" s="1"/>
  <c r="I68" i="2"/>
  <c r="G70" i="2"/>
  <c r="G71" i="2"/>
  <c r="G69" i="2"/>
  <c r="G68" i="2" s="1"/>
  <c r="D70" i="2"/>
  <c r="D71" i="2"/>
  <c r="D69" i="2"/>
  <c r="E65" i="2"/>
  <c r="F65" i="2"/>
  <c r="G65" i="2"/>
  <c r="H65" i="2"/>
  <c r="I65" i="2"/>
  <c r="G66" i="2"/>
  <c r="D66" i="2"/>
  <c r="D65" i="2" s="1"/>
  <c r="E63" i="2"/>
  <c r="F63" i="2"/>
  <c r="H63" i="2"/>
  <c r="I63" i="2"/>
  <c r="G64" i="2"/>
  <c r="G63" i="2" s="1"/>
  <c r="D64" i="2"/>
  <c r="D63" i="2" s="1"/>
  <c r="E61" i="2"/>
  <c r="F61" i="2"/>
  <c r="H61" i="2"/>
  <c r="I61" i="2"/>
  <c r="G62" i="2"/>
  <c r="G61" i="2" s="1"/>
  <c r="D62" i="2"/>
  <c r="D61" i="2" s="1"/>
  <c r="E59" i="2"/>
  <c r="F59" i="2"/>
  <c r="H59" i="2"/>
  <c r="I59" i="2"/>
  <c r="G60" i="2"/>
  <c r="G59" i="2" s="1"/>
  <c r="D60" i="2"/>
  <c r="D59" i="2" s="1"/>
  <c r="E56" i="2"/>
  <c r="F56" i="2"/>
  <c r="H56" i="2"/>
  <c r="I56" i="2"/>
  <c r="G58" i="2"/>
  <c r="G57" i="2"/>
  <c r="G56" i="2" s="1"/>
  <c r="D58" i="2"/>
  <c r="D57" i="2"/>
  <c r="D56" i="2" s="1"/>
  <c r="E54" i="2"/>
  <c r="F54" i="2"/>
  <c r="H54" i="2"/>
  <c r="I54" i="2"/>
  <c r="G55" i="2"/>
  <c r="G54" i="2" s="1"/>
  <c r="D55" i="2"/>
  <c r="D54" i="2" s="1"/>
  <c r="E52" i="2"/>
  <c r="F52" i="2"/>
  <c r="H52" i="2"/>
  <c r="I52" i="2"/>
  <c r="G53" i="2"/>
  <c r="G52" i="2" s="1"/>
  <c r="D53" i="2"/>
  <c r="D52" i="2" s="1"/>
  <c r="E50" i="2"/>
  <c r="F50" i="2"/>
  <c r="H50" i="2"/>
  <c r="H49" i="2" s="1"/>
  <c r="I50" i="2"/>
  <c r="G51" i="2"/>
  <c r="G50" i="2" s="1"/>
  <c r="D51" i="2"/>
  <c r="D50" i="2" s="1"/>
  <c r="G29" i="2"/>
  <c r="G28" i="2" s="1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H27" i="2" s="1"/>
  <c r="I28" i="2"/>
  <c r="D29" i="2"/>
  <c r="D28" i="2" s="1"/>
  <c r="E25" i="2"/>
  <c r="F25" i="2"/>
  <c r="H25" i="2"/>
  <c r="I25" i="2"/>
  <c r="G26" i="2"/>
  <c r="G25" i="2" s="1"/>
  <c r="D26" i="2"/>
  <c r="D25" i="2" s="1"/>
  <c r="E23" i="2"/>
  <c r="E22" i="2" s="1"/>
  <c r="F23" i="2"/>
  <c r="F22" i="2" s="1"/>
  <c r="H23" i="2"/>
  <c r="I23" i="2"/>
  <c r="I22" i="2" s="1"/>
  <c r="G24" i="2"/>
  <c r="G23" i="2" s="1"/>
  <c r="G22" i="2" s="1"/>
  <c r="D24" i="2"/>
  <c r="D23" i="2" s="1"/>
  <c r="D22" i="2" s="1"/>
  <c r="E20" i="2"/>
  <c r="F20" i="2"/>
  <c r="H20" i="2"/>
  <c r="I20" i="2"/>
  <c r="G21" i="2"/>
  <c r="G20" i="2" s="1"/>
  <c r="D21" i="2"/>
  <c r="D20" i="2" s="1"/>
  <c r="E17" i="2"/>
  <c r="F17" i="2"/>
  <c r="H17" i="2"/>
  <c r="I17" i="2"/>
  <c r="G19" i="2"/>
  <c r="G18" i="2"/>
  <c r="G17" i="2" s="1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D12" i="2" s="1"/>
  <c r="E9" i="2"/>
  <c r="F9" i="2"/>
  <c r="H9" i="2"/>
  <c r="I9" i="2"/>
  <c r="G11" i="2"/>
  <c r="G10" i="2"/>
  <c r="D11" i="2"/>
  <c r="D10" i="2"/>
  <c r="H8" i="2" l="1"/>
  <c r="G36" i="2"/>
  <c r="G49" i="2"/>
  <c r="G67" i="2"/>
  <c r="G96" i="2"/>
  <c r="G95" i="2" s="1"/>
  <c r="D9" i="2"/>
  <c r="G9" i="2"/>
  <c r="I8" i="2"/>
  <c r="D14" i="2"/>
  <c r="G14" i="2"/>
  <c r="G8" i="2" s="1"/>
  <c r="D17" i="2"/>
  <c r="H22" i="2"/>
  <c r="I27" i="2"/>
  <c r="G30" i="2"/>
  <c r="G46" i="2"/>
  <c r="F49" i="2"/>
  <c r="G72" i="2"/>
  <c r="I67" i="2"/>
  <c r="D96" i="2"/>
  <c r="D95" i="2" s="1"/>
  <c r="G105" i="2"/>
  <c r="G104" i="2" s="1"/>
  <c r="G116" i="2"/>
  <c r="G115" i="2" s="1"/>
  <c r="D36" i="2"/>
  <c r="D8" i="2"/>
  <c r="E8" i="2"/>
  <c r="D30" i="2"/>
  <c r="D27" i="2" s="1"/>
  <c r="D46" i="2"/>
  <c r="D49" i="2"/>
  <c r="I49" i="2"/>
  <c r="E49" i="2"/>
  <c r="D72" i="2"/>
  <c r="F8" i="2"/>
  <c r="F122" i="2" s="1"/>
  <c r="F27" i="2"/>
  <c r="D68" i="2"/>
  <c r="D67" i="2" s="1"/>
  <c r="D122" i="2" s="1"/>
  <c r="D85" i="2"/>
  <c r="E67" i="2"/>
  <c r="E27" i="2"/>
  <c r="E122" i="2"/>
  <c r="G27" i="2" l="1"/>
  <c r="G122" i="2" s="1"/>
  <c r="I122" i="2"/>
  <c r="H122" i="2"/>
</calcChain>
</file>

<file path=xl/sharedStrings.xml><?xml version="1.0" encoding="utf-8"?>
<sst xmlns="http://schemas.openxmlformats.org/spreadsheetml/2006/main" count="283" uniqueCount="215">
  <si>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</si>
  <si>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</si>
  <si>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</si>
  <si>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</si>
  <si>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</si>
  <si>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</si>
  <si>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</si>
  <si>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</si>
  <si>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</si>
  <si>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</si>
  <si>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</si>
  <si>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</si>
  <si>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</si>
  <si>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</si>
  <si>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</si>
  <si>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</si>
  <si>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</si>
  <si>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</si>
  <si>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</si>
  <si>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</si>
  <si>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</si>
  <si>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</si>
  <si>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</si>
  <si>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</si>
  <si>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</si>
  <si>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</si>
  <si>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</si>
  <si>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</si>
  <si>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</si>
  <si>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</si>
  <si>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</si>
  <si>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</si>
  <si>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</si>
  <si>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</si>
  <si>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</si>
  <si>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</si>
  <si>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</si>
  <si>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</si>
  <si>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</si>
  <si>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</si>
  <si>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</si>
  <si>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</si>
  <si>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</si>
  <si>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</si>
  <si>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</si>
  <si>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</si>
  <si>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</si>
  <si>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</si>
  <si>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</si>
  <si>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</si>
  <si>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</si>
  <si>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</si>
  <si>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</si>
  <si>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</si>
  <si>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</si>
  <si>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</si>
  <si>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</si>
  <si>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</si>
  <si>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</si>
  <si>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</si>
  <si>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</si>
  <si>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</si>
  <si>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</si>
  <si>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</si>
  <si>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</si>
  <si>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</si>
  <si>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</si>
  <si>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</si>
  <si>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</si>
  <si>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</si>
  <si>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809</t>
  </si>
  <si>
    <t>041Ю650500</t>
  </si>
  <si>
    <t>810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</si>
  <si>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</si>
  <si>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</si>
  <si>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</si>
  <si>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</si>
  <si>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</si>
  <si>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</si>
  <si>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</si>
  <si>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</si>
  <si>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</si>
  <si>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</si>
  <si>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</si>
  <si>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</si>
  <si>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</si>
  <si>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</si>
  <si>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</si>
  <si>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</si>
  <si>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</si>
  <si>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</si>
  <si>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</si>
  <si>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</si>
  <si>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</si>
  <si>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</si>
  <si>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</si>
  <si>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</si>
  <si>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</si>
  <si>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</si>
  <si>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</si>
  <si>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</si>
  <si>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</si>
  <si>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</si>
  <si>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</si>
  <si>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</si>
  <si>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</si>
  <si>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</si>
  <si>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</si>
  <si>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</si>
  <si>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</si>
  <si>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</si>
  <si>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</si>
  <si>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</si>
  <si>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</si>
  <si>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</si>
  <si>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</si>
  <si>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</si>
  <si>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</si>
  <si>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</si>
  <si>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</si>
  <si>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</si>
  <si>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</si>
  <si>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</si>
  <si>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</si>
  <si>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</si>
  <si>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</si>
  <si>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</si>
  <si>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</si>
  <si>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</si>
  <si>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</si>
  <si>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</si>
  <si>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</si>
  <si>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</si>
  <si>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</si>
  <si>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</si>
  <si>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</si>
  <si>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</si>
  <si>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</si>
  <si>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</si>
  <si>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</si>
  <si>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</si>
  <si>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</si>
  <si>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</si>
  <si>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</si>
  <si>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</si>
  <si>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</si>
  <si>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</si>
  <si>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</si>
  <si>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</si>
  <si>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</si>
  <si>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</si>
  <si>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</si>
  <si>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</si>
  <si>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</si>
  <si>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</si>
  <si>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</si>
  <si>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</si>
  <si>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</si>
  <si>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</si>
  <si>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</si>
  <si>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</si>
  <si>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</si>
  <si>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</si>
  <si>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</si>
  <si>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</si>
  <si>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</si>
  <si>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</si>
  <si>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</si>
  <si>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</si>
  <si>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</si>
  <si>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</si>
  <si>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</si>
  <si>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</si>
  <si>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</si>
  <si>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</si>
  <si>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</si>
  <si>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</si>
  <si>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</si>
  <si>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</si>
  <si>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</si>
  <si>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</si>
  <si>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</si>
  <si>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</si>
  <si>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</si>
  <si>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</si>
  <si>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</si>
  <si>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</si>
  <si>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</si>
  <si>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</si>
  <si>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</si>
  <si>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</si>
  <si>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</si>
  <si>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</si>
  <si>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</si>
  <si>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</si>
  <si>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</si>
  <si>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</si>
  <si>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</si>
  <si>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</si>
  <si>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</si>
  <si>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</si>
  <si>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</si>
  <si>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</si>
  <si>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</si>
  <si>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</si>
  <si>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</si>
  <si>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</si>
  <si>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</si>
  <si>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</si>
  <si>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</si>
  <si>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</si>
  <si>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марта 2026 года</t>
  </si>
  <si>
    <t>Средства 
Областного
 бюджета</t>
  </si>
  <si>
    <t>Средства 
Федерального
 бюджета</t>
  </si>
  <si>
    <t>Средства 
Федерального 
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</si>
</sst>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5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4" fillId="2" borderId="14" xfId="11" applyNumberFormat="1" applyProtection="1">
      <alignment horizontal="left" vertical="top" wrapText="1"/>
    </xf>
    <xf numFmtId="49" fontId="4" fillId="2" borderId="15" xfId="12" applyNumberFormat="1" applyProtection="1">
      <alignment horizontal="center" vertical="top" shrinkToFi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0" fontId="2" fillId="0" borderId="29" xfId="30" applyNumberFormat="1" applyProtection="1"/>
    <xf numFmtId="4" fontId="4" fillId="2" borderId="15" xfId="13" applyNumberFormat="1" applyAlignment="1" applyProtection="1">
      <alignment horizontal="right" vertical="top"/>
    </xf>
    <xf numFmtId="4" fontId="3" fillId="3" borderId="18" xfId="17" applyNumberFormat="1" applyAlignment="1" applyProtection="1">
      <alignment horizontal="right" vertical="top"/>
    </xf>
    <xf numFmtId="4" fontId="2" fillId="0" borderId="21" xfId="21" applyNumberFormat="1" applyAlignment="1" applyProtection="1">
      <alignment horizontal="right" vertical="top"/>
    </xf>
    <xf numFmtId="4" fontId="5" fillId="0" borderId="22" xfId="22" applyNumberFormat="1" applyAlignment="1" applyProtection="1">
      <alignment horizontal="right" vertical="top"/>
    </xf>
    <xf numFmtId="0" fontId="2" fillId="0" borderId="24" xfId="24" applyNumberFormat="1" applyAlignment="1" applyProtection="1"/>
    <xf numFmtId="0" fontId="2" fillId="0" borderId="25" xfId="25" applyNumberFormat="1" applyAlignment="1" applyProtection="1"/>
    <xf numFmtId="4" fontId="4" fillId="4" borderId="27" xfId="28" applyNumberFormat="1" applyAlignment="1" applyProtection="1">
      <alignment horizontal="right"/>
    </xf>
    <xf numFmtId="4" fontId="2" fillId="5" borderId="21" xfId="21" applyNumberFormat="1" applyFill="1" applyAlignment="1" applyProtection="1">
      <alignment horizontal="right" vertical="top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showGridLines="0" tabSelected="1" view="pageBreakPreview" zoomScale="90" zoomScaleNormal="100" zoomScaleSheetLayoutView="90" workbookViewId="0">
      <pane ySplit="7" topLeftCell="A109" activePane="bottomLeft" state="frozen"/>
      <selection pane="bottomLeft" activeCell="H70" sqref="H70:I70"/>
    </sheetView>
  </sheetViews>
  <sheetFormatPr defaultColWidth="8.875" defaultRowHeight="14.25"/>
  <cols>
    <col min="1" max="1" width="47.875" style="1" customWidth="1"/>
    <col min="2" max="2" width="9.5" style="1" customWidth="1"/>
    <col min="3" max="3" width="10.125" style="1" customWidth="1"/>
    <col min="4" max="9" width="18.375" style="1" customWidth="1"/>
    <col min="10" max="16384" width="8.875" style="1"/>
  </cols>
  <sheetData>
    <row r="1" spans="1:9" ht="15.95" customHeight="1">
      <c r="A1" s="26" t="s">
        <v>210</v>
      </c>
      <c r="B1" s="27"/>
      <c r="C1" s="27"/>
      <c r="D1" s="27"/>
      <c r="E1" s="27"/>
      <c r="F1" s="27"/>
      <c r="G1" s="27"/>
      <c r="H1" s="27"/>
      <c r="I1" s="27"/>
    </row>
    <row r="2" spans="1:9" ht="15.95" customHeight="1">
      <c r="A2" s="26" t="s">
        <v>211</v>
      </c>
      <c r="B2" s="27"/>
      <c r="C2" s="27"/>
      <c r="D2" s="27"/>
      <c r="E2" s="27"/>
      <c r="F2" s="27"/>
      <c r="G2" s="27"/>
      <c r="H2" s="27"/>
      <c r="I2" s="27"/>
    </row>
    <row r="3" spans="1:9" ht="14.45" customHeight="1">
      <c r="A3" s="28" t="s">
        <v>0</v>
      </c>
      <c r="B3" s="29"/>
      <c r="C3" s="29"/>
      <c r="D3" s="29"/>
      <c r="E3" s="29"/>
      <c r="F3" s="29"/>
      <c r="G3" s="29"/>
      <c r="H3" s="29"/>
      <c r="I3" s="29"/>
    </row>
    <row r="4" spans="1:9" ht="14.45" customHeight="1">
      <c r="A4" s="30" t="s">
        <v>1</v>
      </c>
      <c r="B4" s="32" t="s">
        <v>2</v>
      </c>
      <c r="C4" s="36" t="s">
        <v>3</v>
      </c>
      <c r="D4" s="32" t="s">
        <v>4</v>
      </c>
      <c r="E4" s="33"/>
      <c r="F4" s="33"/>
      <c r="G4" s="34" t="s">
        <v>5</v>
      </c>
      <c r="H4" s="35"/>
      <c r="I4" s="35"/>
    </row>
    <row r="5" spans="1:9" ht="14.45" customHeight="1">
      <c r="A5" s="31"/>
      <c r="B5" s="33"/>
      <c r="C5" s="37"/>
      <c r="D5" s="43" t="s">
        <v>6</v>
      </c>
      <c r="E5" s="39" t="s">
        <v>7</v>
      </c>
      <c r="F5" s="40"/>
      <c r="G5" s="39" t="s">
        <v>6</v>
      </c>
      <c r="H5" s="41" t="s">
        <v>7</v>
      </c>
      <c r="I5" s="42"/>
    </row>
    <row r="6" spans="1:9" ht="38.25">
      <c r="A6" s="31"/>
      <c r="B6" s="33"/>
      <c r="C6" s="38"/>
      <c r="D6" s="44"/>
      <c r="E6" s="2" t="s">
        <v>212</v>
      </c>
      <c r="F6" s="2" t="s">
        <v>213</v>
      </c>
      <c r="G6" s="40"/>
      <c r="H6" s="2" t="s">
        <v>212</v>
      </c>
      <c r="I6" s="3" t="s">
        <v>214</v>
      </c>
    </row>
    <row r="7" spans="1:9">
      <c r="A7" s="4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6" t="s">
        <v>16</v>
      </c>
    </row>
    <row r="8" spans="1:9" ht="15.75" thickBot="1">
      <c r="A8" s="7" t="s">
        <v>17</v>
      </c>
      <c r="B8" s="8"/>
      <c r="C8" s="8"/>
      <c r="D8" s="18">
        <f>D9+D12+D14+D17+D20</f>
        <v>4739640949.8999996</v>
      </c>
      <c r="E8" s="18">
        <f t="shared" ref="E8:I8" si="0">E9+E12+E14+E17+E20</f>
        <v>1801286539.1700001</v>
      </c>
      <c r="F8" s="18">
        <f t="shared" si="0"/>
        <v>2938354410.73</v>
      </c>
      <c r="G8" s="18">
        <f t="shared" si="0"/>
        <v>90000000</v>
      </c>
      <c r="H8" s="18">
        <f t="shared" si="0"/>
        <v>90000000</v>
      </c>
      <c r="I8" s="18">
        <f t="shared" si="0"/>
        <v>0</v>
      </c>
    </row>
    <row r="9" spans="1:9">
      <c r="A9" s="9" t="s">
        <v>18</v>
      </c>
      <c r="B9" s="10"/>
      <c r="C9" s="10"/>
      <c r="D9" s="19">
        <f>SUM(D10:D11)</f>
        <v>222623310.72999999</v>
      </c>
      <c r="E9" s="19">
        <f t="shared" ref="E9:I9" si="1">SUM(E10:E11)</f>
        <v>160000000</v>
      </c>
      <c r="F9" s="19">
        <f t="shared" si="1"/>
        <v>62623310.729999997</v>
      </c>
      <c r="G9" s="19">
        <f t="shared" si="1"/>
        <v>0</v>
      </c>
      <c r="H9" s="19">
        <f t="shared" si="1"/>
        <v>0</v>
      </c>
      <c r="I9" s="19">
        <f t="shared" si="1"/>
        <v>0</v>
      </c>
    </row>
    <row r="10" spans="1:9" ht="38.25">
      <c r="A10" s="11" t="s">
        <v>19</v>
      </c>
      <c r="B10" s="12" t="s">
        <v>20</v>
      </c>
      <c r="C10" s="12" t="s">
        <v>21</v>
      </c>
      <c r="D10" s="20">
        <f>SUM(E10:F10)</f>
        <v>62623310.729999997</v>
      </c>
      <c r="E10" s="20">
        <v>0</v>
      </c>
      <c r="F10" s="20">
        <v>62623310.729999997</v>
      </c>
      <c r="G10" s="20">
        <f>SUM(H10:I10)</f>
        <v>0</v>
      </c>
      <c r="H10" s="20">
        <v>0</v>
      </c>
      <c r="I10" s="21">
        <v>0</v>
      </c>
    </row>
    <row r="11" spans="1:9" ht="25.5">
      <c r="A11" s="11" t="s">
        <v>22</v>
      </c>
      <c r="B11" s="12" t="s">
        <v>20</v>
      </c>
      <c r="C11" s="12" t="s">
        <v>23</v>
      </c>
      <c r="D11" s="20">
        <f>SUM(E11:F11)</f>
        <v>160000000</v>
      </c>
      <c r="E11" s="20">
        <v>160000000</v>
      </c>
      <c r="F11" s="20">
        <v>0</v>
      </c>
      <c r="G11" s="20">
        <f>SUM(H11:I11)</f>
        <v>0</v>
      </c>
      <c r="H11" s="20">
        <v>0</v>
      </c>
      <c r="I11" s="21">
        <v>0</v>
      </c>
    </row>
    <row r="12" spans="1:9" ht="25.5">
      <c r="A12" s="9" t="s">
        <v>24</v>
      </c>
      <c r="B12" s="10"/>
      <c r="C12" s="10"/>
      <c r="D12" s="19">
        <f>SUM(D13)</f>
        <v>398117920</v>
      </c>
      <c r="E12" s="19">
        <f t="shared" ref="E12:I12" si="2">SUM(E13)</f>
        <v>140971020</v>
      </c>
      <c r="F12" s="19">
        <f t="shared" si="2"/>
        <v>257146900</v>
      </c>
      <c r="G12" s="19">
        <f t="shared" si="2"/>
        <v>0</v>
      </c>
      <c r="H12" s="19">
        <f t="shared" si="2"/>
        <v>0</v>
      </c>
      <c r="I12" s="19">
        <f t="shared" si="2"/>
        <v>0</v>
      </c>
    </row>
    <row r="13" spans="1:9" ht="25.5">
      <c r="A13" s="11" t="s">
        <v>25</v>
      </c>
      <c r="B13" s="12" t="s">
        <v>20</v>
      </c>
      <c r="C13" s="12" t="s">
        <v>26</v>
      </c>
      <c r="D13" s="20">
        <f>SUM(E13:F13)</f>
        <v>398117920</v>
      </c>
      <c r="E13" s="20">
        <v>140971020</v>
      </c>
      <c r="F13" s="20">
        <v>257146900</v>
      </c>
      <c r="G13" s="20">
        <f>SUM(H13:I13)</f>
        <v>0</v>
      </c>
      <c r="H13" s="20">
        <v>0</v>
      </c>
      <c r="I13" s="21">
        <v>0</v>
      </c>
    </row>
    <row r="14" spans="1:9" ht="25.5">
      <c r="A14" s="9" t="s">
        <v>27</v>
      </c>
      <c r="B14" s="10"/>
      <c r="C14" s="10"/>
      <c r="D14" s="19">
        <f>SUM(D15:D16)</f>
        <v>675336680</v>
      </c>
      <c r="E14" s="19">
        <f t="shared" ref="E14:I14" si="3">SUM(E15:E16)</f>
        <v>20260080</v>
      </c>
      <c r="F14" s="19">
        <f t="shared" si="3"/>
        <v>655076600</v>
      </c>
      <c r="G14" s="19">
        <f t="shared" si="3"/>
        <v>0</v>
      </c>
      <c r="H14" s="19">
        <f t="shared" si="3"/>
        <v>0</v>
      </c>
      <c r="I14" s="19">
        <f t="shared" si="3"/>
        <v>0</v>
      </c>
    </row>
    <row r="15" spans="1:9" ht="51">
      <c r="A15" s="11" t="s">
        <v>28</v>
      </c>
      <c r="B15" s="12" t="s">
        <v>29</v>
      </c>
      <c r="C15" s="12" t="s">
        <v>30</v>
      </c>
      <c r="D15" s="20">
        <f>SUM(E15:F15)</f>
        <v>441882560</v>
      </c>
      <c r="E15" s="25">
        <v>13256460</v>
      </c>
      <c r="F15" s="25">
        <v>428626100</v>
      </c>
      <c r="G15" s="20">
        <f>SUM(H15:I15)</f>
        <v>0</v>
      </c>
      <c r="H15" s="20">
        <v>0</v>
      </c>
      <c r="I15" s="21">
        <v>0</v>
      </c>
    </row>
    <row r="16" spans="1:9" ht="25.5">
      <c r="A16" s="11" t="s">
        <v>31</v>
      </c>
      <c r="B16" s="12" t="s">
        <v>29</v>
      </c>
      <c r="C16" s="12" t="s">
        <v>32</v>
      </c>
      <c r="D16" s="20">
        <f>SUM(E16:F16)</f>
        <v>233454120</v>
      </c>
      <c r="E16" s="20">
        <v>7003620</v>
      </c>
      <c r="F16" s="20">
        <v>226450500</v>
      </c>
      <c r="G16" s="20">
        <f>SUM(H16:I16)</f>
        <v>0</v>
      </c>
      <c r="H16" s="20">
        <v>0</v>
      </c>
      <c r="I16" s="21">
        <v>0</v>
      </c>
    </row>
    <row r="17" spans="1:9" ht="25.5">
      <c r="A17" s="9" t="s">
        <v>33</v>
      </c>
      <c r="B17" s="10"/>
      <c r="C17" s="10"/>
      <c r="D17" s="19">
        <f>SUM(D18:D19)</f>
        <v>3418512214.4300003</v>
      </c>
      <c r="E17" s="19">
        <f t="shared" ref="E17:I17" si="4">SUM(E18:E19)</f>
        <v>1479303914.4300001</v>
      </c>
      <c r="F17" s="19">
        <f t="shared" si="4"/>
        <v>1939208300</v>
      </c>
      <c r="G17" s="19">
        <f t="shared" si="4"/>
        <v>90000000</v>
      </c>
      <c r="H17" s="19">
        <f t="shared" si="4"/>
        <v>90000000</v>
      </c>
      <c r="I17" s="19">
        <f t="shared" si="4"/>
        <v>0</v>
      </c>
    </row>
    <row r="18" spans="1:9" ht="63.75">
      <c r="A18" s="11" t="s">
        <v>34</v>
      </c>
      <c r="B18" s="12" t="s">
        <v>35</v>
      </c>
      <c r="C18" s="12" t="s">
        <v>36</v>
      </c>
      <c r="D18" s="20">
        <f>SUM(E18:F18)</f>
        <v>1999183814.4300001</v>
      </c>
      <c r="E18" s="20">
        <v>59975514.43</v>
      </c>
      <c r="F18" s="20">
        <v>1939208300</v>
      </c>
      <c r="G18" s="20">
        <f>SUM(H18:I18)</f>
        <v>0</v>
      </c>
      <c r="H18" s="20">
        <v>0</v>
      </c>
      <c r="I18" s="21">
        <v>0</v>
      </c>
    </row>
    <row r="19" spans="1:9" ht="25.5">
      <c r="A19" s="11" t="s">
        <v>37</v>
      </c>
      <c r="B19" s="12" t="s">
        <v>35</v>
      </c>
      <c r="C19" s="12" t="s">
        <v>38</v>
      </c>
      <c r="D19" s="20">
        <f>SUM(E19:F19)</f>
        <v>1419328400</v>
      </c>
      <c r="E19" s="20">
        <v>1419328400</v>
      </c>
      <c r="F19" s="20">
        <v>0</v>
      </c>
      <c r="G19" s="20">
        <f>SUM(H19:I19)</f>
        <v>90000000</v>
      </c>
      <c r="H19" s="20">
        <v>90000000</v>
      </c>
      <c r="I19" s="21">
        <v>0</v>
      </c>
    </row>
    <row r="20" spans="1:9" ht="25.5">
      <c r="A20" s="9" t="s">
        <v>39</v>
      </c>
      <c r="B20" s="10"/>
      <c r="C20" s="10"/>
      <c r="D20" s="19">
        <f>SUM(D21)</f>
        <v>25050824.739999998</v>
      </c>
      <c r="E20" s="19">
        <f t="shared" ref="E20:I20" si="5">SUM(E21)</f>
        <v>751524.74</v>
      </c>
      <c r="F20" s="19">
        <f t="shared" si="5"/>
        <v>24299300</v>
      </c>
      <c r="G20" s="19">
        <f t="shared" si="5"/>
        <v>0</v>
      </c>
      <c r="H20" s="19">
        <f t="shared" si="5"/>
        <v>0</v>
      </c>
      <c r="I20" s="19">
        <f t="shared" si="5"/>
        <v>0</v>
      </c>
    </row>
    <row r="21" spans="1:9" ht="63.75">
      <c r="A21" s="11" t="s">
        <v>40</v>
      </c>
      <c r="B21" s="12" t="s">
        <v>41</v>
      </c>
      <c r="C21" s="12" t="s">
        <v>42</v>
      </c>
      <c r="D21" s="20">
        <f>SUM(E21:F21)</f>
        <v>25050824.739999998</v>
      </c>
      <c r="E21" s="20">
        <v>751524.74</v>
      </c>
      <c r="F21" s="20">
        <v>24299300</v>
      </c>
      <c r="G21" s="20">
        <f>SUM(H21:I21)</f>
        <v>0</v>
      </c>
      <c r="H21" s="20">
        <v>0</v>
      </c>
      <c r="I21" s="21">
        <v>0</v>
      </c>
    </row>
    <row r="22" spans="1:9" ht="15.75" thickBot="1">
      <c r="A22" s="7" t="s">
        <v>43</v>
      </c>
      <c r="B22" s="8"/>
      <c r="C22" s="8"/>
      <c r="D22" s="18">
        <f>D23+D25</f>
        <v>4802578</v>
      </c>
      <c r="E22" s="18">
        <f t="shared" ref="E22:I22" si="6">E23+E25</f>
        <v>144078</v>
      </c>
      <c r="F22" s="18">
        <f t="shared" si="6"/>
        <v>4658500</v>
      </c>
      <c r="G22" s="18">
        <f t="shared" si="6"/>
        <v>0</v>
      </c>
      <c r="H22" s="18">
        <f t="shared" si="6"/>
        <v>0</v>
      </c>
      <c r="I22" s="18">
        <f t="shared" si="6"/>
        <v>0</v>
      </c>
    </row>
    <row r="23" spans="1:9" ht="25.5">
      <c r="A23" s="9" t="s">
        <v>44</v>
      </c>
      <c r="B23" s="10"/>
      <c r="C23" s="10"/>
      <c r="D23" s="19">
        <f>SUM(D24)</f>
        <v>2740722</v>
      </c>
      <c r="E23" s="19">
        <f t="shared" ref="E23:I23" si="7">SUM(E24)</f>
        <v>82222</v>
      </c>
      <c r="F23" s="19">
        <f t="shared" si="7"/>
        <v>2658500</v>
      </c>
      <c r="G23" s="19">
        <f t="shared" si="7"/>
        <v>0</v>
      </c>
      <c r="H23" s="19">
        <f t="shared" si="7"/>
        <v>0</v>
      </c>
      <c r="I23" s="19">
        <f t="shared" si="7"/>
        <v>0</v>
      </c>
    </row>
    <row r="24" spans="1:9" ht="51">
      <c r="A24" s="11" t="s">
        <v>45</v>
      </c>
      <c r="B24" s="12" t="s">
        <v>46</v>
      </c>
      <c r="C24" s="12" t="s">
        <v>47</v>
      </c>
      <c r="D24" s="20">
        <f>SUM(E24:F24)</f>
        <v>2740722</v>
      </c>
      <c r="E24" s="20">
        <v>82222</v>
      </c>
      <c r="F24" s="20">
        <v>2658500</v>
      </c>
      <c r="G24" s="20">
        <f>SUM(H24:I24)</f>
        <v>0</v>
      </c>
      <c r="H24" s="20">
        <v>0</v>
      </c>
      <c r="I24" s="21">
        <v>0</v>
      </c>
    </row>
    <row r="25" spans="1:9">
      <c r="A25" s="9" t="s">
        <v>48</v>
      </c>
      <c r="B25" s="10"/>
      <c r="C25" s="10"/>
      <c r="D25" s="19">
        <f>SUM(D26)</f>
        <v>2061856</v>
      </c>
      <c r="E25" s="19">
        <f t="shared" ref="E25:I25" si="8">SUM(E26)</f>
        <v>61856</v>
      </c>
      <c r="F25" s="19">
        <f t="shared" si="8"/>
        <v>2000000</v>
      </c>
      <c r="G25" s="19">
        <f t="shared" si="8"/>
        <v>0</v>
      </c>
      <c r="H25" s="19">
        <f t="shared" si="8"/>
        <v>0</v>
      </c>
      <c r="I25" s="19">
        <f t="shared" si="8"/>
        <v>0</v>
      </c>
    </row>
    <row r="26" spans="1:9" ht="38.25">
      <c r="A26" s="11" t="s">
        <v>49</v>
      </c>
      <c r="B26" s="12" t="s">
        <v>46</v>
      </c>
      <c r="C26" s="12" t="s">
        <v>50</v>
      </c>
      <c r="D26" s="20">
        <f>SUM(E26:F26)</f>
        <v>2061856</v>
      </c>
      <c r="E26" s="20">
        <v>61856</v>
      </c>
      <c r="F26" s="20">
        <v>2000000</v>
      </c>
      <c r="G26" s="20">
        <f>SUM(H26:I26)</f>
        <v>0</v>
      </c>
      <c r="H26" s="20">
        <v>0</v>
      </c>
      <c r="I26" s="21">
        <v>0</v>
      </c>
    </row>
    <row r="27" spans="1:9" ht="15.75" thickBot="1">
      <c r="A27" s="7" t="s">
        <v>51</v>
      </c>
      <c r="B27" s="8"/>
      <c r="C27" s="8"/>
      <c r="D27" s="18">
        <f>D28+D30+D36+D46</f>
        <v>2013380243</v>
      </c>
      <c r="E27" s="18">
        <f t="shared" ref="E27:I27" si="9">E28+E30+E36+E46</f>
        <v>249105243</v>
      </c>
      <c r="F27" s="18">
        <f t="shared" si="9"/>
        <v>1764275000</v>
      </c>
      <c r="G27" s="18">
        <f t="shared" si="9"/>
        <v>153595550.47999999</v>
      </c>
      <c r="H27" s="18">
        <f t="shared" si="9"/>
        <v>1735906.2000000002</v>
      </c>
      <c r="I27" s="18">
        <f t="shared" si="9"/>
        <v>151859644.28</v>
      </c>
    </row>
    <row r="28" spans="1:9" ht="25.5">
      <c r="A28" s="9" t="s">
        <v>52</v>
      </c>
      <c r="B28" s="10"/>
      <c r="C28" s="10"/>
      <c r="D28" s="19">
        <f>SUM(D29)</f>
        <v>117569000</v>
      </c>
      <c r="E28" s="19">
        <f t="shared" ref="E28:I28" si="10">SUM(E29)</f>
        <v>3527100</v>
      </c>
      <c r="F28" s="19">
        <f t="shared" si="10"/>
        <v>114041900</v>
      </c>
      <c r="G28" s="19">
        <f t="shared" si="10"/>
        <v>0</v>
      </c>
      <c r="H28" s="19">
        <f t="shared" si="10"/>
        <v>0</v>
      </c>
      <c r="I28" s="19">
        <f t="shared" si="10"/>
        <v>0</v>
      </c>
    </row>
    <row r="29" spans="1:9" ht="38.25">
      <c r="A29" s="11" t="s">
        <v>53</v>
      </c>
      <c r="B29" s="12" t="s">
        <v>54</v>
      </c>
      <c r="C29" s="12" t="s">
        <v>55</v>
      </c>
      <c r="D29" s="20">
        <f>SUM(E29:F29)</f>
        <v>117569000</v>
      </c>
      <c r="E29" s="20">
        <v>3527100</v>
      </c>
      <c r="F29" s="20">
        <v>114041900</v>
      </c>
      <c r="G29" s="20">
        <f>SUM(H29:I29)</f>
        <v>0</v>
      </c>
      <c r="H29" s="20">
        <v>0</v>
      </c>
      <c r="I29" s="21">
        <v>0</v>
      </c>
    </row>
    <row r="30" spans="1:9">
      <c r="A30" s="9" t="s">
        <v>56</v>
      </c>
      <c r="B30" s="10"/>
      <c r="C30" s="10"/>
      <c r="D30" s="19">
        <f>SUM(D31:D35)</f>
        <v>385562948</v>
      </c>
      <c r="E30" s="19">
        <f t="shared" ref="E30:I30" si="11">SUM(E31:E35)</f>
        <v>155395148</v>
      </c>
      <c r="F30" s="19">
        <f t="shared" si="11"/>
        <v>230167800</v>
      </c>
      <c r="G30" s="19">
        <f t="shared" si="11"/>
        <v>0</v>
      </c>
      <c r="H30" s="19">
        <f t="shared" si="11"/>
        <v>0</v>
      </c>
      <c r="I30" s="19">
        <f t="shared" si="11"/>
        <v>0</v>
      </c>
    </row>
    <row r="31" spans="1:9" ht="25.5">
      <c r="A31" s="11" t="s">
        <v>57</v>
      </c>
      <c r="B31" s="12" t="s">
        <v>58</v>
      </c>
      <c r="C31" s="12" t="s">
        <v>59</v>
      </c>
      <c r="D31" s="20">
        <f>SUM(E31:F31)</f>
        <v>984132.2</v>
      </c>
      <c r="E31" s="20">
        <v>984132.2</v>
      </c>
      <c r="F31" s="20">
        <v>0</v>
      </c>
      <c r="G31" s="20">
        <f>SUM(H31:I31)</f>
        <v>0</v>
      </c>
      <c r="H31" s="20">
        <v>0</v>
      </c>
      <c r="I31" s="21">
        <v>0</v>
      </c>
    </row>
    <row r="32" spans="1:9" ht="25.5">
      <c r="A32" s="11" t="s">
        <v>60</v>
      </c>
      <c r="B32" s="12" t="s">
        <v>58</v>
      </c>
      <c r="C32" s="12" t="s">
        <v>61</v>
      </c>
      <c r="D32" s="20">
        <f t="shared" ref="D32:D35" si="12">SUM(E32:F32)</f>
        <v>15304226.800000001</v>
      </c>
      <c r="E32" s="20">
        <v>459126.8</v>
      </c>
      <c r="F32" s="20">
        <v>14845100</v>
      </c>
      <c r="G32" s="20">
        <f t="shared" ref="G32:G35" si="13">SUM(H32:I32)</f>
        <v>0</v>
      </c>
      <c r="H32" s="20">
        <v>0</v>
      </c>
      <c r="I32" s="21">
        <v>0</v>
      </c>
    </row>
    <row r="33" spans="1:9" ht="25.5">
      <c r="A33" s="11" t="s">
        <v>62</v>
      </c>
      <c r="B33" s="12" t="s">
        <v>58</v>
      </c>
      <c r="C33" s="12" t="s">
        <v>63</v>
      </c>
      <c r="D33" s="20">
        <f t="shared" si="12"/>
        <v>266257821</v>
      </c>
      <c r="E33" s="20">
        <f>50935120.99+0.01</f>
        <v>50935121</v>
      </c>
      <c r="F33" s="20">
        <f>215322700.01-0.01</f>
        <v>215322700</v>
      </c>
      <c r="G33" s="20">
        <f t="shared" si="13"/>
        <v>0</v>
      </c>
      <c r="H33" s="20">
        <v>0</v>
      </c>
      <c r="I33" s="21">
        <v>0</v>
      </c>
    </row>
    <row r="34" spans="1:9" ht="38.25">
      <c r="A34" s="11" t="s">
        <v>64</v>
      </c>
      <c r="B34" s="12" t="s">
        <v>58</v>
      </c>
      <c r="C34" s="12" t="s">
        <v>65</v>
      </c>
      <c r="D34" s="20">
        <f t="shared" si="12"/>
        <v>57015868</v>
      </c>
      <c r="E34" s="20">
        <v>57015868</v>
      </c>
      <c r="F34" s="20">
        <v>0</v>
      </c>
      <c r="G34" s="20">
        <f t="shared" si="13"/>
        <v>0</v>
      </c>
      <c r="H34" s="20">
        <v>0</v>
      </c>
      <c r="I34" s="21">
        <v>0</v>
      </c>
    </row>
    <row r="35" spans="1:9" ht="38.25">
      <c r="A35" s="11" t="s">
        <v>66</v>
      </c>
      <c r="B35" s="12" t="s">
        <v>58</v>
      </c>
      <c r="C35" s="12" t="s">
        <v>67</v>
      </c>
      <c r="D35" s="20">
        <f t="shared" si="12"/>
        <v>46000900</v>
      </c>
      <c r="E35" s="20">
        <v>46000900</v>
      </c>
      <c r="F35" s="20">
        <v>0</v>
      </c>
      <c r="G35" s="20">
        <f t="shared" si="13"/>
        <v>0</v>
      </c>
      <c r="H35" s="20">
        <v>0</v>
      </c>
      <c r="I35" s="21">
        <v>0</v>
      </c>
    </row>
    <row r="36" spans="1:9">
      <c r="A36" s="9" t="s">
        <v>68</v>
      </c>
      <c r="B36" s="10"/>
      <c r="C36" s="10"/>
      <c r="D36" s="19">
        <f>SUM(D37:D45)</f>
        <v>895403495</v>
      </c>
      <c r="E36" s="19">
        <f t="shared" ref="E36:I36" si="14">SUM(E37:E45)</f>
        <v>4092095</v>
      </c>
      <c r="F36" s="19">
        <f t="shared" si="14"/>
        <v>891311400</v>
      </c>
      <c r="G36" s="19">
        <f t="shared" si="14"/>
        <v>106826941.73999999</v>
      </c>
      <c r="H36" s="19">
        <f t="shared" si="14"/>
        <v>332847.38</v>
      </c>
      <c r="I36" s="19">
        <f t="shared" si="14"/>
        <v>106494094.36</v>
      </c>
    </row>
    <row r="37" spans="1:9" ht="51">
      <c r="A37" s="11" t="s">
        <v>69</v>
      </c>
      <c r="B37" s="12" t="s">
        <v>70</v>
      </c>
      <c r="C37" s="12" t="s">
        <v>71</v>
      </c>
      <c r="D37" s="20">
        <f>SUM(E37:F37)</f>
        <v>234400</v>
      </c>
      <c r="E37" s="20">
        <v>0</v>
      </c>
      <c r="F37" s="20">
        <v>234400</v>
      </c>
      <c r="G37" s="20">
        <f>SUM(H37:I37)</f>
        <v>39060</v>
      </c>
      <c r="H37" s="20">
        <v>0</v>
      </c>
      <c r="I37" s="21">
        <v>39060</v>
      </c>
    </row>
    <row r="38" spans="1:9" ht="51">
      <c r="A38" s="11" t="s">
        <v>69</v>
      </c>
      <c r="B38" s="12" t="s">
        <v>58</v>
      </c>
      <c r="C38" s="12" t="s">
        <v>71</v>
      </c>
      <c r="D38" s="20">
        <f t="shared" ref="D38:D45" si="15">SUM(E38:F38)</f>
        <v>22561600</v>
      </c>
      <c r="E38" s="20">
        <v>0</v>
      </c>
      <c r="F38" s="20">
        <v>22561600</v>
      </c>
      <c r="G38" s="20">
        <f t="shared" ref="G38:G45" si="16">SUM(H38:I38)</f>
        <v>3582986.58</v>
      </c>
      <c r="H38" s="20">
        <v>0</v>
      </c>
      <c r="I38" s="21">
        <v>3582986.58</v>
      </c>
    </row>
    <row r="39" spans="1:9" ht="51">
      <c r="A39" s="11" t="s">
        <v>69</v>
      </c>
      <c r="B39" s="12" t="s">
        <v>72</v>
      </c>
      <c r="C39" s="12" t="s">
        <v>71</v>
      </c>
      <c r="D39" s="20">
        <f t="shared" si="15"/>
        <v>78100</v>
      </c>
      <c r="E39" s="20">
        <v>0</v>
      </c>
      <c r="F39" s="20">
        <v>78100</v>
      </c>
      <c r="G39" s="20">
        <f t="shared" si="16"/>
        <v>26040</v>
      </c>
      <c r="H39" s="20">
        <v>0</v>
      </c>
      <c r="I39" s="21">
        <v>26040</v>
      </c>
    </row>
    <row r="40" spans="1:9" ht="38.25">
      <c r="A40" s="11" t="s">
        <v>73</v>
      </c>
      <c r="B40" s="12" t="s">
        <v>58</v>
      </c>
      <c r="C40" s="12" t="s">
        <v>74</v>
      </c>
      <c r="D40" s="20">
        <f t="shared" si="15"/>
        <v>66736495</v>
      </c>
      <c r="E40" s="25">
        <v>2002095</v>
      </c>
      <c r="F40" s="25">
        <v>64734400</v>
      </c>
      <c r="G40" s="20">
        <f t="shared" si="16"/>
        <v>11094912.220000001</v>
      </c>
      <c r="H40" s="20">
        <v>332847.38</v>
      </c>
      <c r="I40" s="21">
        <v>10762064.84</v>
      </c>
    </row>
    <row r="41" spans="1:9" ht="38.25">
      <c r="A41" s="11" t="s">
        <v>75</v>
      </c>
      <c r="B41" s="12" t="s">
        <v>58</v>
      </c>
      <c r="C41" s="12" t="s">
        <v>76</v>
      </c>
      <c r="D41" s="20">
        <f t="shared" si="15"/>
        <v>11000000</v>
      </c>
      <c r="E41" s="20">
        <v>2090000</v>
      </c>
      <c r="F41" s="20">
        <v>8910000</v>
      </c>
      <c r="G41" s="20">
        <f t="shared" si="16"/>
        <v>0</v>
      </c>
      <c r="H41" s="20">
        <v>0</v>
      </c>
      <c r="I41" s="21">
        <v>0</v>
      </c>
    </row>
    <row r="42" spans="1:9" ht="38.25">
      <c r="A42" s="11" t="s">
        <v>77</v>
      </c>
      <c r="B42" s="12" t="s">
        <v>58</v>
      </c>
      <c r="C42" s="12" t="s">
        <v>78</v>
      </c>
      <c r="D42" s="20">
        <f t="shared" si="15"/>
        <v>724875500</v>
      </c>
      <c r="E42" s="20">
        <v>0</v>
      </c>
      <c r="F42" s="20">
        <v>724875500</v>
      </c>
      <c r="G42" s="20">
        <f t="shared" si="16"/>
        <v>80569242.939999998</v>
      </c>
      <c r="H42" s="20">
        <v>0</v>
      </c>
      <c r="I42" s="21">
        <v>80569242.939999998</v>
      </c>
    </row>
    <row r="43" spans="1:9" ht="38.25">
      <c r="A43" s="11" t="s">
        <v>79</v>
      </c>
      <c r="B43" s="12" t="s">
        <v>70</v>
      </c>
      <c r="C43" s="12" t="s">
        <v>80</v>
      </c>
      <c r="D43" s="20">
        <f t="shared" si="15"/>
        <v>6600000</v>
      </c>
      <c r="E43" s="20">
        <v>0</v>
      </c>
      <c r="F43" s="20">
        <v>6600000</v>
      </c>
      <c r="G43" s="20">
        <f t="shared" si="16"/>
        <v>1093680</v>
      </c>
      <c r="H43" s="20">
        <v>0</v>
      </c>
      <c r="I43" s="21">
        <v>1093680</v>
      </c>
    </row>
    <row r="44" spans="1:9" ht="38.25">
      <c r="A44" s="11" t="s">
        <v>79</v>
      </c>
      <c r="B44" s="12" t="s">
        <v>72</v>
      </c>
      <c r="C44" s="12" t="s">
        <v>80</v>
      </c>
      <c r="D44" s="20">
        <f t="shared" si="15"/>
        <v>1450000</v>
      </c>
      <c r="E44" s="20">
        <v>0</v>
      </c>
      <c r="F44" s="20">
        <v>1450000</v>
      </c>
      <c r="G44" s="20">
        <f t="shared" si="16"/>
        <v>178000</v>
      </c>
      <c r="H44" s="20">
        <v>0</v>
      </c>
      <c r="I44" s="21">
        <v>178000</v>
      </c>
    </row>
    <row r="45" spans="1:9" ht="38.25">
      <c r="A45" s="11" t="s">
        <v>79</v>
      </c>
      <c r="B45" s="12" t="s">
        <v>58</v>
      </c>
      <c r="C45" s="12" t="s">
        <v>80</v>
      </c>
      <c r="D45" s="20">
        <f t="shared" si="15"/>
        <v>61867400</v>
      </c>
      <c r="E45" s="20">
        <v>0</v>
      </c>
      <c r="F45" s="20">
        <v>61867400</v>
      </c>
      <c r="G45" s="20">
        <f t="shared" si="16"/>
        <v>10243020</v>
      </c>
      <c r="H45" s="20">
        <v>0</v>
      </c>
      <c r="I45" s="21">
        <v>10243020</v>
      </c>
    </row>
    <row r="46" spans="1:9">
      <c r="A46" s="9" t="s">
        <v>81</v>
      </c>
      <c r="B46" s="10"/>
      <c r="C46" s="10"/>
      <c r="D46" s="19">
        <f>SUM(D47:D48)</f>
        <v>614844800</v>
      </c>
      <c r="E46" s="19">
        <f t="shared" ref="E46:I46" si="17">SUM(E47:E48)</f>
        <v>86090900</v>
      </c>
      <c r="F46" s="19">
        <f t="shared" si="17"/>
        <v>528753900</v>
      </c>
      <c r="G46" s="19">
        <f t="shared" si="17"/>
        <v>46768608.740000002</v>
      </c>
      <c r="H46" s="19">
        <f t="shared" si="17"/>
        <v>1403058.82</v>
      </c>
      <c r="I46" s="19">
        <f t="shared" si="17"/>
        <v>45365549.920000002</v>
      </c>
    </row>
    <row r="47" spans="1:9">
      <c r="A47" s="11" t="s">
        <v>82</v>
      </c>
      <c r="B47" s="12" t="s">
        <v>29</v>
      </c>
      <c r="C47" s="12" t="s">
        <v>83</v>
      </c>
      <c r="D47" s="20">
        <f>SUM(E47:F47)</f>
        <v>69737680</v>
      </c>
      <c r="E47" s="20">
        <v>69737680</v>
      </c>
      <c r="F47" s="20">
        <v>0</v>
      </c>
      <c r="G47" s="20">
        <f>SUM(H47:I47)</f>
        <v>0</v>
      </c>
      <c r="H47" s="20">
        <v>0</v>
      </c>
      <c r="I47" s="21">
        <v>0</v>
      </c>
    </row>
    <row r="48" spans="1:9" ht="38.25">
      <c r="A48" s="11" t="s">
        <v>84</v>
      </c>
      <c r="B48" s="12" t="s">
        <v>29</v>
      </c>
      <c r="C48" s="12" t="s">
        <v>85</v>
      </c>
      <c r="D48" s="20">
        <f>SUM(E48:F48)</f>
        <v>545107120</v>
      </c>
      <c r="E48" s="20">
        <v>16353220</v>
      </c>
      <c r="F48" s="20">
        <v>528753900</v>
      </c>
      <c r="G48" s="20">
        <f>SUM(H48:I48)</f>
        <v>46768608.740000002</v>
      </c>
      <c r="H48" s="20">
        <v>1403058.82</v>
      </c>
      <c r="I48" s="21">
        <v>45365549.920000002</v>
      </c>
    </row>
    <row r="49" spans="1:9" ht="15.75" thickBot="1">
      <c r="A49" s="7" t="s">
        <v>86</v>
      </c>
      <c r="B49" s="8"/>
      <c r="C49" s="8"/>
      <c r="D49" s="18">
        <f>D50+D52+D54+D56+D59+D61+D63+D65</f>
        <v>781093313.71000004</v>
      </c>
      <c r="E49" s="18">
        <f t="shared" ref="E49:I49" si="18">E50+E52+E54+E56+E59+E61+E63+E65</f>
        <v>56094313.710000008</v>
      </c>
      <c r="F49" s="18">
        <f t="shared" si="18"/>
        <v>724999000</v>
      </c>
      <c r="G49" s="18">
        <f t="shared" si="18"/>
        <v>13252183.489999998</v>
      </c>
      <c r="H49" s="18">
        <f t="shared" si="18"/>
        <v>397568.64999999997</v>
      </c>
      <c r="I49" s="18">
        <f t="shared" si="18"/>
        <v>12854614.84</v>
      </c>
    </row>
    <row r="50" spans="1:9" ht="25.5">
      <c r="A50" s="9" t="s">
        <v>87</v>
      </c>
      <c r="B50" s="10"/>
      <c r="C50" s="10"/>
      <c r="D50" s="19">
        <f>SUM(D51)</f>
        <v>439334690</v>
      </c>
      <c r="E50" s="19">
        <f t="shared" ref="E50:I50" si="19">SUM(E51)</f>
        <v>13179990</v>
      </c>
      <c r="F50" s="19">
        <f t="shared" si="19"/>
        <v>426154700</v>
      </c>
      <c r="G50" s="19">
        <f t="shared" si="19"/>
        <v>0</v>
      </c>
      <c r="H50" s="19">
        <f t="shared" si="19"/>
        <v>0</v>
      </c>
      <c r="I50" s="19">
        <f t="shared" si="19"/>
        <v>0</v>
      </c>
    </row>
    <row r="51" spans="1:9">
      <c r="A51" s="11" t="s">
        <v>88</v>
      </c>
      <c r="B51" s="12" t="s">
        <v>70</v>
      </c>
      <c r="C51" s="12" t="s">
        <v>89</v>
      </c>
      <c r="D51" s="20">
        <f>SUM(E51:F51)</f>
        <v>439334690</v>
      </c>
      <c r="E51" s="20">
        <v>13179990</v>
      </c>
      <c r="F51" s="20">
        <v>426154700</v>
      </c>
      <c r="G51" s="20">
        <f>SUM(H51:I51)</f>
        <v>0</v>
      </c>
      <c r="H51" s="20">
        <v>0</v>
      </c>
      <c r="I51" s="21">
        <v>0</v>
      </c>
    </row>
    <row r="52" spans="1:9" ht="25.5">
      <c r="A52" s="9" t="s">
        <v>90</v>
      </c>
      <c r="B52" s="10"/>
      <c r="C52" s="10"/>
      <c r="D52" s="19">
        <f>SUM(D53)</f>
        <v>105095900</v>
      </c>
      <c r="E52" s="19">
        <f t="shared" ref="E52:I52" si="20">SUM(E53)</f>
        <v>3152900</v>
      </c>
      <c r="F52" s="19">
        <f t="shared" si="20"/>
        <v>101943000</v>
      </c>
      <c r="G52" s="19">
        <f t="shared" si="20"/>
        <v>12718183.489999998</v>
      </c>
      <c r="H52" s="19">
        <f t="shared" si="20"/>
        <v>381548.29</v>
      </c>
      <c r="I52" s="19">
        <f t="shared" si="20"/>
        <v>12336635.199999999</v>
      </c>
    </row>
    <row r="53" spans="1:9" ht="51">
      <c r="A53" s="11" t="s">
        <v>91</v>
      </c>
      <c r="B53" s="12" t="s">
        <v>70</v>
      </c>
      <c r="C53" s="12" t="s">
        <v>92</v>
      </c>
      <c r="D53" s="20">
        <f>SUM(E53:F53)</f>
        <v>105095900</v>
      </c>
      <c r="E53" s="20">
        <v>3152900</v>
      </c>
      <c r="F53" s="20">
        <v>101943000</v>
      </c>
      <c r="G53" s="20">
        <f>SUM(H53:I53)</f>
        <v>12718183.489999998</v>
      </c>
      <c r="H53" s="20">
        <v>381548.29</v>
      </c>
      <c r="I53" s="21">
        <v>12336635.199999999</v>
      </c>
    </row>
    <row r="54" spans="1:9" ht="25.5">
      <c r="A54" s="9" t="s">
        <v>93</v>
      </c>
      <c r="B54" s="10"/>
      <c r="C54" s="10"/>
      <c r="D54" s="19">
        <f>SUM(D55)</f>
        <v>72061500</v>
      </c>
      <c r="E54" s="19">
        <f t="shared" ref="E54:I54" si="21">SUM(E55)</f>
        <v>2161800</v>
      </c>
      <c r="F54" s="19">
        <f t="shared" si="21"/>
        <v>69899700</v>
      </c>
      <c r="G54" s="19">
        <f t="shared" si="21"/>
        <v>0</v>
      </c>
      <c r="H54" s="19">
        <f t="shared" si="21"/>
        <v>0</v>
      </c>
      <c r="I54" s="19">
        <f t="shared" si="21"/>
        <v>0</v>
      </c>
    </row>
    <row r="55" spans="1:9" ht="76.5">
      <c r="A55" s="11" t="s">
        <v>94</v>
      </c>
      <c r="B55" s="12" t="s">
        <v>70</v>
      </c>
      <c r="C55" s="12" t="s">
        <v>95</v>
      </c>
      <c r="D55" s="20">
        <f>SUM(E55:F55)</f>
        <v>72061500</v>
      </c>
      <c r="E55" s="20">
        <v>2161800</v>
      </c>
      <c r="F55" s="20">
        <v>69899700</v>
      </c>
      <c r="G55" s="20">
        <f>SUM(H55:I55)</f>
        <v>0</v>
      </c>
      <c r="H55" s="20">
        <v>0</v>
      </c>
      <c r="I55" s="21">
        <v>0</v>
      </c>
    </row>
    <row r="56" spans="1:9">
      <c r="A56" s="9" t="s">
        <v>96</v>
      </c>
      <c r="B56" s="10"/>
      <c r="C56" s="10"/>
      <c r="D56" s="19">
        <f>SUM(D57:D58)</f>
        <v>27733604.120000001</v>
      </c>
      <c r="E56" s="19">
        <f t="shared" ref="E56:I56" si="22">SUM(E57:E58)</f>
        <v>832004.12</v>
      </c>
      <c r="F56" s="19">
        <f t="shared" si="22"/>
        <v>26901600</v>
      </c>
      <c r="G56" s="19">
        <f t="shared" si="22"/>
        <v>0</v>
      </c>
      <c r="H56" s="19">
        <f t="shared" si="22"/>
        <v>0</v>
      </c>
      <c r="I56" s="19">
        <f t="shared" si="22"/>
        <v>0</v>
      </c>
    </row>
    <row r="57" spans="1:9" ht="38.25">
      <c r="A57" s="11" t="s">
        <v>97</v>
      </c>
      <c r="B57" s="12" t="s">
        <v>70</v>
      </c>
      <c r="C57" s="12" t="s">
        <v>98</v>
      </c>
      <c r="D57" s="20">
        <f>SUM(E57:F57)</f>
        <v>19946800</v>
      </c>
      <c r="E57" s="20">
        <v>598400</v>
      </c>
      <c r="F57" s="20">
        <v>19348400</v>
      </c>
      <c r="G57" s="20">
        <f>SUM(H57:I57)</f>
        <v>0</v>
      </c>
      <c r="H57" s="20">
        <v>0</v>
      </c>
      <c r="I57" s="21">
        <v>0</v>
      </c>
    </row>
    <row r="58" spans="1:9" ht="25.5">
      <c r="A58" s="11" t="s">
        <v>99</v>
      </c>
      <c r="B58" s="12" t="s">
        <v>70</v>
      </c>
      <c r="C58" s="12" t="s">
        <v>100</v>
      </c>
      <c r="D58" s="20">
        <f>SUM(E58:F58)</f>
        <v>7786804.1200000001</v>
      </c>
      <c r="E58" s="20">
        <v>233604.12</v>
      </c>
      <c r="F58" s="20">
        <v>7553200</v>
      </c>
      <c r="G58" s="20">
        <f>SUM(H58:I58)</f>
        <v>0</v>
      </c>
      <c r="H58" s="20">
        <v>0</v>
      </c>
      <c r="I58" s="21">
        <v>0</v>
      </c>
    </row>
    <row r="59" spans="1:9" ht="38.25">
      <c r="A59" s="9" t="s">
        <v>101</v>
      </c>
      <c r="B59" s="10"/>
      <c r="C59" s="10"/>
      <c r="D59" s="19">
        <f>SUM(D60)</f>
        <v>29126100</v>
      </c>
      <c r="E59" s="19">
        <f t="shared" ref="E59:I59" si="23">SUM(E60)</f>
        <v>873800</v>
      </c>
      <c r="F59" s="19">
        <f t="shared" si="23"/>
        <v>28252300</v>
      </c>
      <c r="G59" s="19">
        <f t="shared" si="23"/>
        <v>0</v>
      </c>
      <c r="H59" s="19">
        <f t="shared" si="23"/>
        <v>0</v>
      </c>
      <c r="I59" s="19">
        <f t="shared" si="23"/>
        <v>0</v>
      </c>
    </row>
    <row r="60" spans="1:9" ht="51">
      <c r="A60" s="11" t="s">
        <v>102</v>
      </c>
      <c r="B60" s="12" t="s">
        <v>70</v>
      </c>
      <c r="C60" s="12" t="s">
        <v>103</v>
      </c>
      <c r="D60" s="20">
        <f>SUM(E60:F60)</f>
        <v>29126100</v>
      </c>
      <c r="E60" s="20">
        <v>873800</v>
      </c>
      <c r="F60" s="20">
        <v>28252300</v>
      </c>
      <c r="G60" s="20">
        <f>SUM(H60:I60)</f>
        <v>0</v>
      </c>
      <c r="H60" s="20">
        <v>0</v>
      </c>
      <c r="I60" s="21">
        <v>0</v>
      </c>
    </row>
    <row r="61" spans="1:9" ht="25.5">
      <c r="A61" s="9" t="s">
        <v>104</v>
      </c>
      <c r="B61" s="10"/>
      <c r="C61" s="10"/>
      <c r="D61" s="19">
        <f>SUM(D62)</f>
        <v>54612000</v>
      </c>
      <c r="E61" s="19">
        <f t="shared" ref="E61:I61" si="24">SUM(E62)</f>
        <v>34299900</v>
      </c>
      <c r="F61" s="19">
        <f t="shared" si="24"/>
        <v>20312100</v>
      </c>
      <c r="G61" s="19">
        <f t="shared" si="24"/>
        <v>0</v>
      </c>
      <c r="H61" s="19">
        <f t="shared" si="24"/>
        <v>0</v>
      </c>
      <c r="I61" s="19">
        <f t="shared" si="24"/>
        <v>0</v>
      </c>
    </row>
    <row r="62" spans="1:9" ht="25.5">
      <c r="A62" s="11" t="s">
        <v>105</v>
      </c>
      <c r="B62" s="12" t="s">
        <v>70</v>
      </c>
      <c r="C62" s="12" t="s">
        <v>106</v>
      </c>
      <c r="D62" s="20">
        <f>SUM(E62:F62)</f>
        <v>54612000</v>
      </c>
      <c r="E62" s="20">
        <v>34299900</v>
      </c>
      <c r="F62" s="20">
        <v>20312100</v>
      </c>
      <c r="G62" s="20">
        <f>SUM(H62:I62)</f>
        <v>0</v>
      </c>
      <c r="H62" s="20">
        <v>0</v>
      </c>
      <c r="I62" s="21">
        <v>0</v>
      </c>
    </row>
    <row r="63" spans="1:9" ht="38.25">
      <c r="A63" s="9" t="s">
        <v>107</v>
      </c>
      <c r="B63" s="10"/>
      <c r="C63" s="10"/>
      <c r="D63" s="19">
        <f>SUM(D64)</f>
        <v>50382200</v>
      </c>
      <c r="E63" s="19">
        <f t="shared" ref="E63:I63" si="25">SUM(E64)</f>
        <v>1511500</v>
      </c>
      <c r="F63" s="19">
        <f t="shared" si="25"/>
        <v>48870700</v>
      </c>
      <c r="G63" s="19">
        <f t="shared" si="25"/>
        <v>534000</v>
      </c>
      <c r="H63" s="19">
        <f t="shared" si="25"/>
        <v>16020.36</v>
      </c>
      <c r="I63" s="19">
        <f t="shared" si="25"/>
        <v>517979.64</v>
      </c>
    </row>
    <row r="64" spans="1:9" ht="51">
      <c r="A64" s="11" t="s">
        <v>108</v>
      </c>
      <c r="B64" s="12" t="s">
        <v>70</v>
      </c>
      <c r="C64" s="12" t="s">
        <v>109</v>
      </c>
      <c r="D64" s="20">
        <f>SUM(E64:F64)</f>
        <v>50382200</v>
      </c>
      <c r="E64" s="20">
        <v>1511500</v>
      </c>
      <c r="F64" s="20">
        <v>48870700</v>
      </c>
      <c r="G64" s="20">
        <f>SUM(H64:I64)</f>
        <v>534000</v>
      </c>
      <c r="H64" s="20">
        <v>16020.36</v>
      </c>
      <c r="I64" s="21">
        <v>517979.64</v>
      </c>
    </row>
    <row r="65" spans="1:9">
      <c r="A65" s="9" t="s">
        <v>110</v>
      </c>
      <c r="B65" s="10"/>
      <c r="C65" s="10"/>
      <c r="D65" s="19">
        <f>SUM(D66)</f>
        <v>2747319.59</v>
      </c>
      <c r="E65" s="19">
        <f t="shared" ref="E65:I65" si="26">SUM(E66)</f>
        <v>82419.59</v>
      </c>
      <c r="F65" s="19">
        <f t="shared" si="26"/>
        <v>2664900</v>
      </c>
      <c r="G65" s="19">
        <f t="shared" si="26"/>
        <v>0</v>
      </c>
      <c r="H65" s="19">
        <f t="shared" si="26"/>
        <v>0</v>
      </c>
      <c r="I65" s="19">
        <f t="shared" si="26"/>
        <v>0</v>
      </c>
    </row>
    <row r="66" spans="1:9">
      <c r="A66" s="11" t="s">
        <v>111</v>
      </c>
      <c r="B66" s="12" t="s">
        <v>70</v>
      </c>
      <c r="C66" s="12" t="s">
        <v>112</v>
      </c>
      <c r="D66" s="20">
        <f>SUM(E66:F66)</f>
        <v>2747319.59</v>
      </c>
      <c r="E66" s="20">
        <v>82419.59</v>
      </c>
      <c r="F66" s="20">
        <v>2664900</v>
      </c>
      <c r="G66" s="20">
        <f>SUM(H66:I66)</f>
        <v>0</v>
      </c>
      <c r="H66" s="20">
        <v>0</v>
      </c>
      <c r="I66" s="21">
        <v>0</v>
      </c>
    </row>
    <row r="67" spans="1:9" ht="15.75" thickBot="1">
      <c r="A67" s="7" t="s">
        <v>113</v>
      </c>
      <c r="B67" s="8"/>
      <c r="C67" s="8"/>
      <c r="D67" s="18">
        <f>D68+D72+D81+D83+D85</f>
        <v>2771135121</v>
      </c>
      <c r="E67" s="18">
        <f t="shared" ref="E67:I67" si="27">E68+E72+E81+E83+E85</f>
        <v>1867795621</v>
      </c>
      <c r="F67" s="18">
        <f t="shared" si="27"/>
        <v>903339500</v>
      </c>
      <c r="G67" s="18">
        <f t="shared" si="27"/>
        <v>343767910</v>
      </c>
      <c r="H67" s="18">
        <f t="shared" si="27"/>
        <v>301429344.44</v>
      </c>
      <c r="I67" s="18">
        <f t="shared" si="27"/>
        <v>42338565.560000002</v>
      </c>
    </row>
    <row r="68" spans="1:9">
      <c r="A68" s="9" t="s">
        <v>114</v>
      </c>
      <c r="B68" s="10"/>
      <c r="C68" s="10"/>
      <c r="D68" s="19">
        <f>SUM(D69:D71)</f>
        <v>1994317910</v>
      </c>
      <c r="E68" s="19">
        <f t="shared" ref="E68:I68" si="28">SUM(E69:E71)</f>
        <v>1814492510</v>
      </c>
      <c r="F68" s="19">
        <f t="shared" si="28"/>
        <v>179825400</v>
      </c>
      <c r="G68" s="19">
        <f t="shared" si="28"/>
        <v>316618200</v>
      </c>
      <c r="H68" s="19">
        <f t="shared" si="28"/>
        <v>300467700</v>
      </c>
      <c r="I68" s="19">
        <f t="shared" si="28"/>
        <v>16150500</v>
      </c>
    </row>
    <row r="69" spans="1:9" ht="51">
      <c r="A69" s="11" t="s">
        <v>115</v>
      </c>
      <c r="B69" s="12" t="s">
        <v>116</v>
      </c>
      <c r="C69" s="12" t="s">
        <v>117</v>
      </c>
      <c r="D69" s="20">
        <f>SUM(E69:F69)</f>
        <v>1799809600</v>
      </c>
      <c r="E69" s="20">
        <v>1799809600</v>
      </c>
      <c r="F69" s="20">
        <v>0</v>
      </c>
      <c r="G69" s="20">
        <f>SUM(H69:I69)</f>
        <v>299968200</v>
      </c>
      <c r="H69" s="20">
        <v>299968200</v>
      </c>
      <c r="I69" s="21">
        <v>0</v>
      </c>
    </row>
    <row r="70" spans="1:9" ht="51">
      <c r="A70" s="11" t="s">
        <v>118</v>
      </c>
      <c r="B70" s="12" t="s">
        <v>58</v>
      </c>
      <c r="C70" s="12" t="s">
        <v>119</v>
      </c>
      <c r="D70" s="20">
        <f t="shared" ref="D70:D71" si="29">SUM(E70:F70)</f>
        <v>185387010</v>
      </c>
      <c r="E70" s="25">
        <v>5561610</v>
      </c>
      <c r="F70" s="25">
        <v>179825400</v>
      </c>
      <c r="G70" s="20">
        <f t="shared" ref="G70:G71" si="30">SUM(H70:I70)</f>
        <v>16650000</v>
      </c>
      <c r="H70" s="20">
        <v>499500</v>
      </c>
      <c r="I70" s="21">
        <v>16150500</v>
      </c>
    </row>
    <row r="71" spans="1:9" ht="38.25">
      <c r="A71" s="11" t="s">
        <v>120</v>
      </c>
      <c r="B71" s="12" t="s">
        <v>58</v>
      </c>
      <c r="C71" s="12" t="s">
        <v>121</v>
      </c>
      <c r="D71" s="20">
        <f t="shared" si="29"/>
        <v>9121300</v>
      </c>
      <c r="E71" s="20">
        <v>9121300</v>
      </c>
      <c r="F71" s="20">
        <v>0</v>
      </c>
      <c r="G71" s="20">
        <f t="shared" si="30"/>
        <v>0</v>
      </c>
      <c r="H71" s="20">
        <v>0</v>
      </c>
      <c r="I71" s="21">
        <v>0</v>
      </c>
    </row>
    <row r="72" spans="1:9">
      <c r="A72" s="9" t="s">
        <v>122</v>
      </c>
      <c r="B72" s="10"/>
      <c r="C72" s="10"/>
      <c r="D72" s="19">
        <f>SUM(D73:D80)</f>
        <v>399133700</v>
      </c>
      <c r="E72" s="19">
        <f t="shared" ref="E72:I72" si="31">SUM(E73:E80)</f>
        <v>41972600</v>
      </c>
      <c r="F72" s="19">
        <f t="shared" si="31"/>
        <v>357161100</v>
      </c>
      <c r="G72" s="19">
        <f t="shared" si="31"/>
        <v>919710</v>
      </c>
      <c r="H72" s="19">
        <f t="shared" si="31"/>
        <v>174744.9</v>
      </c>
      <c r="I72" s="19">
        <f t="shared" si="31"/>
        <v>744965.1</v>
      </c>
    </row>
    <row r="73" spans="1:9" ht="25.5">
      <c r="A73" s="11" t="s">
        <v>123</v>
      </c>
      <c r="B73" s="12" t="s">
        <v>70</v>
      </c>
      <c r="C73" s="12" t="s">
        <v>124</v>
      </c>
      <c r="D73" s="20">
        <f>SUM(E73:F73)</f>
        <v>4000000</v>
      </c>
      <c r="E73" s="20">
        <v>120000</v>
      </c>
      <c r="F73" s="20">
        <v>3880000</v>
      </c>
      <c r="G73" s="20">
        <f>SUM(H73:I73)</f>
        <v>0</v>
      </c>
      <c r="H73" s="20">
        <v>0</v>
      </c>
      <c r="I73" s="21">
        <v>0</v>
      </c>
    </row>
    <row r="74" spans="1:9" ht="38.25">
      <c r="A74" s="11" t="s">
        <v>125</v>
      </c>
      <c r="B74" s="12" t="s">
        <v>70</v>
      </c>
      <c r="C74" s="12" t="s">
        <v>126</v>
      </c>
      <c r="D74" s="20">
        <f t="shared" ref="D74:D80" si="32">SUM(E74:F74)</f>
        <v>10000000</v>
      </c>
      <c r="E74" s="20">
        <v>300000</v>
      </c>
      <c r="F74" s="20">
        <v>9700000</v>
      </c>
      <c r="G74" s="20">
        <f t="shared" ref="G74:G80" si="33">SUM(H74:I74)</f>
        <v>0</v>
      </c>
      <c r="H74" s="20">
        <v>0</v>
      </c>
      <c r="I74" s="21">
        <v>0</v>
      </c>
    </row>
    <row r="75" spans="1:9" ht="25.5">
      <c r="A75" s="11" t="s">
        <v>127</v>
      </c>
      <c r="B75" s="12" t="s">
        <v>116</v>
      </c>
      <c r="C75" s="12" t="s">
        <v>128</v>
      </c>
      <c r="D75" s="20">
        <f t="shared" si="32"/>
        <v>37922500</v>
      </c>
      <c r="E75" s="25">
        <v>1137700</v>
      </c>
      <c r="F75" s="25">
        <v>36784800</v>
      </c>
      <c r="G75" s="20">
        <f t="shared" si="33"/>
        <v>0</v>
      </c>
      <c r="H75" s="20">
        <v>0</v>
      </c>
      <c r="I75" s="21">
        <v>0</v>
      </c>
    </row>
    <row r="76" spans="1:9" ht="38.25">
      <c r="A76" s="11" t="s">
        <v>129</v>
      </c>
      <c r="B76" s="12" t="s">
        <v>116</v>
      </c>
      <c r="C76" s="12" t="s">
        <v>130</v>
      </c>
      <c r="D76" s="20">
        <f t="shared" si="32"/>
        <v>59950000</v>
      </c>
      <c r="E76" s="20">
        <v>1798500</v>
      </c>
      <c r="F76" s="20">
        <v>58151500</v>
      </c>
      <c r="G76" s="20">
        <f t="shared" si="33"/>
        <v>0</v>
      </c>
      <c r="H76" s="20">
        <v>0</v>
      </c>
      <c r="I76" s="21">
        <v>0</v>
      </c>
    </row>
    <row r="77" spans="1:9" ht="38.25">
      <c r="A77" s="11" t="s">
        <v>131</v>
      </c>
      <c r="B77" s="12" t="s">
        <v>116</v>
      </c>
      <c r="C77" s="12" t="s">
        <v>132</v>
      </c>
      <c r="D77" s="20">
        <f t="shared" si="32"/>
        <v>3040000</v>
      </c>
      <c r="E77" s="20">
        <v>91200</v>
      </c>
      <c r="F77" s="20">
        <v>2948800</v>
      </c>
      <c r="G77" s="20">
        <f t="shared" si="33"/>
        <v>0</v>
      </c>
      <c r="H77" s="20">
        <v>0</v>
      </c>
      <c r="I77" s="21">
        <v>0</v>
      </c>
    </row>
    <row r="78" spans="1:9" ht="38.25">
      <c r="A78" s="11" t="s">
        <v>133</v>
      </c>
      <c r="B78" s="12" t="s">
        <v>116</v>
      </c>
      <c r="C78" s="12" t="s">
        <v>134</v>
      </c>
      <c r="D78" s="20">
        <f t="shared" si="32"/>
        <v>85260000</v>
      </c>
      <c r="E78" s="20">
        <v>2557800</v>
      </c>
      <c r="F78" s="20">
        <v>82702200</v>
      </c>
      <c r="G78" s="20">
        <f t="shared" si="33"/>
        <v>0</v>
      </c>
      <c r="H78" s="20">
        <v>0</v>
      </c>
      <c r="I78" s="21">
        <v>0</v>
      </c>
    </row>
    <row r="79" spans="1:9" ht="38.25">
      <c r="A79" s="11" t="s">
        <v>135</v>
      </c>
      <c r="B79" s="12" t="s">
        <v>116</v>
      </c>
      <c r="C79" s="12" t="s">
        <v>136</v>
      </c>
      <c r="D79" s="20">
        <f t="shared" si="32"/>
        <v>11470000</v>
      </c>
      <c r="E79" s="20">
        <v>344100</v>
      </c>
      <c r="F79" s="20">
        <v>11125900</v>
      </c>
      <c r="G79" s="20">
        <f t="shared" si="33"/>
        <v>0</v>
      </c>
      <c r="H79" s="20">
        <v>0</v>
      </c>
      <c r="I79" s="21">
        <v>0</v>
      </c>
    </row>
    <row r="80" spans="1:9" ht="25.5">
      <c r="A80" s="11" t="s">
        <v>137</v>
      </c>
      <c r="B80" s="12" t="s">
        <v>116</v>
      </c>
      <c r="C80" s="12" t="s">
        <v>138</v>
      </c>
      <c r="D80" s="20">
        <f t="shared" si="32"/>
        <v>187491200</v>
      </c>
      <c r="E80" s="20">
        <v>35623300</v>
      </c>
      <c r="F80" s="20">
        <v>151867900</v>
      </c>
      <c r="G80" s="20">
        <f t="shared" si="33"/>
        <v>919710</v>
      </c>
      <c r="H80" s="20">
        <v>174744.9</v>
      </c>
      <c r="I80" s="21">
        <v>744965.1</v>
      </c>
    </row>
    <row r="81" spans="1:9" ht="25.5">
      <c r="A81" s="9" t="s">
        <v>139</v>
      </c>
      <c r="B81" s="10"/>
      <c r="C81" s="10"/>
      <c r="D81" s="19">
        <f>SUM(D82)</f>
        <v>17076300</v>
      </c>
      <c r="E81" s="19">
        <f t="shared" ref="E81:I81" si="34">SUM(E82)</f>
        <v>512300</v>
      </c>
      <c r="F81" s="19">
        <f t="shared" si="34"/>
        <v>16564000</v>
      </c>
      <c r="G81" s="19">
        <f t="shared" si="34"/>
        <v>0</v>
      </c>
      <c r="H81" s="19">
        <f t="shared" si="34"/>
        <v>0</v>
      </c>
      <c r="I81" s="19">
        <f t="shared" si="34"/>
        <v>0</v>
      </c>
    </row>
    <row r="82" spans="1:9" ht="76.5">
      <c r="A82" s="11" t="s">
        <v>140</v>
      </c>
      <c r="B82" s="12" t="s">
        <v>70</v>
      </c>
      <c r="C82" s="12" t="s">
        <v>141</v>
      </c>
      <c r="D82" s="20">
        <f>SUM(E82:F82)</f>
        <v>17076300</v>
      </c>
      <c r="E82" s="20">
        <v>512300</v>
      </c>
      <c r="F82" s="20">
        <v>16564000</v>
      </c>
      <c r="G82" s="20">
        <f>SUM(H82:I82)</f>
        <v>0</v>
      </c>
      <c r="H82" s="20">
        <v>0</v>
      </c>
      <c r="I82" s="21">
        <v>0</v>
      </c>
    </row>
    <row r="83" spans="1:9">
      <c r="A83" s="9" t="s">
        <v>142</v>
      </c>
      <c r="B83" s="10"/>
      <c r="C83" s="10"/>
      <c r="D83" s="19">
        <f>SUM(D84)</f>
        <v>156650100</v>
      </c>
      <c r="E83" s="19">
        <f t="shared" ref="E83:I83" si="35">SUM(E84)</f>
        <v>4699500</v>
      </c>
      <c r="F83" s="19">
        <f t="shared" si="35"/>
        <v>151950600</v>
      </c>
      <c r="G83" s="19">
        <f t="shared" si="35"/>
        <v>26230000</v>
      </c>
      <c r="H83" s="19">
        <f t="shared" si="35"/>
        <v>786899.54</v>
      </c>
      <c r="I83" s="19">
        <f t="shared" si="35"/>
        <v>25443100.460000001</v>
      </c>
    </row>
    <row r="84" spans="1:9" ht="25.5">
      <c r="A84" s="11" t="s">
        <v>143</v>
      </c>
      <c r="B84" s="12" t="s">
        <v>116</v>
      </c>
      <c r="C84" s="12" t="s">
        <v>144</v>
      </c>
      <c r="D84" s="20">
        <f>SUM(E84:F84)</f>
        <v>156650100</v>
      </c>
      <c r="E84" s="20">
        <v>4699500</v>
      </c>
      <c r="F84" s="20">
        <v>151950600</v>
      </c>
      <c r="G84" s="20">
        <f>SUM(H84:I84)</f>
        <v>26230000</v>
      </c>
      <c r="H84" s="20">
        <v>786899.54</v>
      </c>
      <c r="I84" s="21">
        <v>25443100.460000001</v>
      </c>
    </row>
    <row r="85" spans="1:9" ht="25.5">
      <c r="A85" s="9" t="s">
        <v>145</v>
      </c>
      <c r="B85" s="10"/>
      <c r="C85" s="10"/>
      <c r="D85" s="19">
        <f>SUM(D86:D94)</f>
        <v>203957111</v>
      </c>
      <c r="E85" s="19">
        <f t="shared" ref="E85:I85" si="36">SUM(E86:E94)</f>
        <v>6118711</v>
      </c>
      <c r="F85" s="19">
        <f t="shared" si="36"/>
        <v>197838400</v>
      </c>
      <c r="G85" s="19">
        <f t="shared" si="36"/>
        <v>0</v>
      </c>
      <c r="H85" s="19">
        <f t="shared" si="36"/>
        <v>0</v>
      </c>
      <c r="I85" s="19">
        <f t="shared" si="36"/>
        <v>0</v>
      </c>
    </row>
    <row r="86" spans="1:9" ht="51">
      <c r="A86" s="11" t="s">
        <v>146</v>
      </c>
      <c r="B86" s="12" t="s">
        <v>72</v>
      </c>
      <c r="C86" s="12" t="s">
        <v>147</v>
      </c>
      <c r="D86" s="20">
        <f>SUM(E86:F86)</f>
        <v>27422680</v>
      </c>
      <c r="E86" s="25">
        <v>822680</v>
      </c>
      <c r="F86" s="25">
        <v>26600000</v>
      </c>
      <c r="G86" s="20">
        <f>SUM(H86:I86)</f>
        <v>0</v>
      </c>
      <c r="H86" s="20">
        <v>0</v>
      </c>
      <c r="I86" s="21">
        <v>0</v>
      </c>
    </row>
    <row r="87" spans="1:9" ht="51">
      <c r="A87" s="11" t="s">
        <v>148</v>
      </c>
      <c r="B87" s="12" t="s">
        <v>72</v>
      </c>
      <c r="C87" s="12" t="s">
        <v>149</v>
      </c>
      <c r="D87" s="20">
        <f t="shared" ref="D87:D94" si="37">SUM(E87:F87)</f>
        <v>6082474</v>
      </c>
      <c r="E87" s="20">
        <v>182474</v>
      </c>
      <c r="F87" s="20">
        <v>5900000</v>
      </c>
      <c r="G87" s="20">
        <f t="shared" ref="G87:G94" si="38">SUM(H87:I87)</f>
        <v>0</v>
      </c>
      <c r="H87" s="20">
        <v>0</v>
      </c>
      <c r="I87" s="21">
        <v>0</v>
      </c>
    </row>
    <row r="88" spans="1:9" ht="38.25">
      <c r="A88" s="11" t="s">
        <v>150</v>
      </c>
      <c r="B88" s="12" t="s">
        <v>72</v>
      </c>
      <c r="C88" s="12" t="s">
        <v>151</v>
      </c>
      <c r="D88" s="20">
        <f t="shared" si="37"/>
        <v>6185567</v>
      </c>
      <c r="E88" s="20">
        <v>185567</v>
      </c>
      <c r="F88" s="20">
        <v>6000000</v>
      </c>
      <c r="G88" s="20">
        <f t="shared" si="38"/>
        <v>0</v>
      </c>
      <c r="H88" s="20">
        <v>0</v>
      </c>
      <c r="I88" s="21">
        <v>0</v>
      </c>
    </row>
    <row r="89" spans="1:9" ht="25.5">
      <c r="A89" s="11" t="s">
        <v>152</v>
      </c>
      <c r="B89" s="12" t="s">
        <v>72</v>
      </c>
      <c r="C89" s="12" t="s">
        <v>153</v>
      </c>
      <c r="D89" s="20">
        <f t="shared" si="37"/>
        <v>23000000</v>
      </c>
      <c r="E89" s="20">
        <v>690000</v>
      </c>
      <c r="F89" s="20">
        <v>22310000</v>
      </c>
      <c r="G89" s="20">
        <f t="shared" si="38"/>
        <v>0</v>
      </c>
      <c r="H89" s="20">
        <v>0</v>
      </c>
      <c r="I89" s="21">
        <v>0</v>
      </c>
    </row>
    <row r="90" spans="1:9" ht="38.25">
      <c r="A90" s="11" t="s">
        <v>154</v>
      </c>
      <c r="B90" s="12" t="s">
        <v>72</v>
      </c>
      <c r="C90" s="12" t="s">
        <v>155</v>
      </c>
      <c r="D90" s="20">
        <f t="shared" si="37"/>
        <v>21426289</v>
      </c>
      <c r="E90" s="25">
        <v>642789</v>
      </c>
      <c r="F90" s="25">
        <v>20783500</v>
      </c>
      <c r="G90" s="20">
        <f t="shared" si="38"/>
        <v>0</v>
      </c>
      <c r="H90" s="20">
        <v>0</v>
      </c>
      <c r="I90" s="21">
        <v>0</v>
      </c>
    </row>
    <row r="91" spans="1:9" ht="38.25">
      <c r="A91" s="11" t="s">
        <v>156</v>
      </c>
      <c r="B91" s="12" t="s">
        <v>72</v>
      </c>
      <c r="C91" s="12" t="s">
        <v>157</v>
      </c>
      <c r="D91" s="20">
        <f t="shared" si="37"/>
        <v>20191753</v>
      </c>
      <c r="E91" s="20">
        <v>605753</v>
      </c>
      <c r="F91" s="20">
        <v>19586000</v>
      </c>
      <c r="G91" s="20">
        <f t="shared" si="38"/>
        <v>0</v>
      </c>
      <c r="H91" s="20">
        <v>0</v>
      </c>
      <c r="I91" s="21">
        <v>0</v>
      </c>
    </row>
    <row r="92" spans="1:9" ht="51">
      <c r="A92" s="11" t="s">
        <v>158</v>
      </c>
      <c r="B92" s="12" t="s">
        <v>72</v>
      </c>
      <c r="C92" s="12" t="s">
        <v>159</v>
      </c>
      <c r="D92" s="20">
        <f t="shared" si="37"/>
        <v>59414948</v>
      </c>
      <c r="E92" s="25">
        <v>1782448</v>
      </c>
      <c r="F92" s="25">
        <v>57632500</v>
      </c>
      <c r="G92" s="20">
        <f t="shared" si="38"/>
        <v>0</v>
      </c>
      <c r="H92" s="20">
        <v>0</v>
      </c>
      <c r="I92" s="21">
        <v>0</v>
      </c>
    </row>
    <row r="93" spans="1:9" ht="38.25">
      <c r="A93" s="11" t="s">
        <v>160</v>
      </c>
      <c r="B93" s="12" t="s">
        <v>72</v>
      </c>
      <c r="C93" s="12" t="s">
        <v>161</v>
      </c>
      <c r="D93" s="20">
        <f t="shared" si="37"/>
        <v>27856700</v>
      </c>
      <c r="E93" s="20">
        <v>835700</v>
      </c>
      <c r="F93" s="20">
        <v>27021000</v>
      </c>
      <c r="G93" s="20">
        <f t="shared" si="38"/>
        <v>0</v>
      </c>
      <c r="H93" s="20">
        <v>0</v>
      </c>
      <c r="I93" s="21">
        <v>0</v>
      </c>
    </row>
    <row r="94" spans="1:9" ht="25.5">
      <c r="A94" s="11" t="s">
        <v>162</v>
      </c>
      <c r="B94" s="12" t="s">
        <v>72</v>
      </c>
      <c r="C94" s="12" t="s">
        <v>163</v>
      </c>
      <c r="D94" s="20">
        <f t="shared" si="37"/>
        <v>12376700</v>
      </c>
      <c r="E94" s="25">
        <v>371300</v>
      </c>
      <c r="F94" s="25">
        <v>12005400</v>
      </c>
      <c r="G94" s="20">
        <f t="shared" si="38"/>
        <v>0</v>
      </c>
      <c r="H94" s="20">
        <v>0</v>
      </c>
      <c r="I94" s="21">
        <v>0</v>
      </c>
    </row>
    <row r="95" spans="1:9" ht="30.75" thickBot="1">
      <c r="A95" s="7" t="s">
        <v>164</v>
      </c>
      <c r="B95" s="8"/>
      <c r="C95" s="8"/>
      <c r="D95" s="18">
        <f>SUM(D96)</f>
        <v>115758453.61</v>
      </c>
      <c r="E95" s="18">
        <f t="shared" ref="E95:I95" si="39">SUM(E96)</f>
        <v>3472753.61</v>
      </c>
      <c r="F95" s="18">
        <f t="shared" si="39"/>
        <v>112285700</v>
      </c>
      <c r="G95" s="18">
        <f t="shared" si="39"/>
        <v>0</v>
      </c>
      <c r="H95" s="18">
        <f t="shared" si="39"/>
        <v>0</v>
      </c>
      <c r="I95" s="18">
        <f t="shared" si="39"/>
        <v>0</v>
      </c>
    </row>
    <row r="96" spans="1:9" ht="25.5">
      <c r="A96" s="9" t="s">
        <v>165</v>
      </c>
      <c r="B96" s="10"/>
      <c r="C96" s="10"/>
      <c r="D96" s="19">
        <f>SUM(D97:D100)</f>
        <v>115758453.61</v>
      </c>
      <c r="E96" s="19">
        <f t="shared" ref="E96:I96" si="40">SUM(E97:E100)</f>
        <v>3472753.61</v>
      </c>
      <c r="F96" s="19">
        <f t="shared" si="40"/>
        <v>112285700</v>
      </c>
      <c r="G96" s="19">
        <f t="shared" si="40"/>
        <v>0</v>
      </c>
      <c r="H96" s="19">
        <f t="shared" si="40"/>
        <v>0</v>
      </c>
      <c r="I96" s="19">
        <f t="shared" si="40"/>
        <v>0</v>
      </c>
    </row>
    <row r="97" spans="1:9" ht="63.75">
      <c r="A97" s="11" t="s">
        <v>166</v>
      </c>
      <c r="B97" s="12" t="s">
        <v>167</v>
      </c>
      <c r="C97" s="12" t="s">
        <v>168</v>
      </c>
      <c r="D97" s="20">
        <f>SUM(E97:F97)</f>
        <v>2894742.27</v>
      </c>
      <c r="E97" s="20">
        <v>86842.27</v>
      </c>
      <c r="F97" s="20">
        <v>2807900</v>
      </c>
      <c r="G97" s="20">
        <f>SUM(H97:I97)</f>
        <v>0</v>
      </c>
      <c r="H97" s="20">
        <v>0</v>
      </c>
      <c r="I97" s="21">
        <v>0</v>
      </c>
    </row>
    <row r="98" spans="1:9" ht="51">
      <c r="A98" s="11" t="s">
        <v>169</v>
      </c>
      <c r="B98" s="12" t="s">
        <v>167</v>
      </c>
      <c r="C98" s="12" t="s">
        <v>170</v>
      </c>
      <c r="D98" s="20">
        <f t="shared" ref="D98:D100" si="41">SUM(E98:F98)</f>
        <v>802783.5</v>
      </c>
      <c r="E98" s="20">
        <v>24083.5</v>
      </c>
      <c r="F98" s="20">
        <v>778700</v>
      </c>
      <c r="G98" s="20">
        <f t="shared" ref="G98:G100" si="42">SUM(H98:I98)</f>
        <v>0</v>
      </c>
      <c r="H98" s="20">
        <v>0</v>
      </c>
      <c r="I98" s="21">
        <v>0</v>
      </c>
    </row>
    <row r="99" spans="1:9" ht="63.75">
      <c r="A99" s="11" t="s">
        <v>171</v>
      </c>
      <c r="B99" s="12" t="s">
        <v>167</v>
      </c>
      <c r="C99" s="12" t="s">
        <v>172</v>
      </c>
      <c r="D99" s="20">
        <f t="shared" si="41"/>
        <v>6513917.5300000003</v>
      </c>
      <c r="E99" s="20">
        <v>195417.53</v>
      </c>
      <c r="F99" s="20">
        <v>6318500</v>
      </c>
      <c r="G99" s="20">
        <f t="shared" si="42"/>
        <v>0</v>
      </c>
      <c r="H99" s="20">
        <v>0</v>
      </c>
      <c r="I99" s="21">
        <v>0</v>
      </c>
    </row>
    <row r="100" spans="1:9" ht="63.75">
      <c r="A100" s="11" t="s">
        <v>173</v>
      </c>
      <c r="B100" s="12" t="s">
        <v>167</v>
      </c>
      <c r="C100" s="12" t="s">
        <v>174</v>
      </c>
      <c r="D100" s="20">
        <f t="shared" si="41"/>
        <v>105547010.31</v>
      </c>
      <c r="E100" s="20">
        <v>3166410.31</v>
      </c>
      <c r="F100" s="20">
        <v>102380600</v>
      </c>
      <c r="G100" s="20">
        <f t="shared" si="42"/>
        <v>0</v>
      </c>
      <c r="H100" s="20">
        <v>0</v>
      </c>
      <c r="I100" s="21">
        <v>0</v>
      </c>
    </row>
    <row r="101" spans="1:9" ht="15.75" thickBot="1">
      <c r="A101" s="7" t="s">
        <v>175</v>
      </c>
      <c r="B101" s="8"/>
      <c r="C101" s="8"/>
      <c r="D101" s="18">
        <f>SUM(D102)</f>
        <v>61395052</v>
      </c>
      <c r="E101" s="18">
        <f t="shared" ref="E101:I101" si="43">SUM(E102)</f>
        <v>1841852</v>
      </c>
      <c r="F101" s="18">
        <f t="shared" si="43"/>
        <v>59553200</v>
      </c>
      <c r="G101" s="18">
        <f t="shared" si="43"/>
        <v>0</v>
      </c>
      <c r="H101" s="18">
        <f t="shared" si="43"/>
        <v>0</v>
      </c>
      <c r="I101" s="18">
        <f t="shared" si="43"/>
        <v>0</v>
      </c>
    </row>
    <row r="102" spans="1:9" ht="25.5">
      <c r="A102" s="9" t="s">
        <v>176</v>
      </c>
      <c r="B102" s="10"/>
      <c r="C102" s="10"/>
      <c r="D102" s="19">
        <f>SUM(D103)</f>
        <v>61395052</v>
      </c>
      <c r="E102" s="19">
        <f t="shared" ref="E102:I102" si="44">SUM(E103)</f>
        <v>1841852</v>
      </c>
      <c r="F102" s="19">
        <f t="shared" si="44"/>
        <v>59553200</v>
      </c>
      <c r="G102" s="19">
        <f t="shared" si="44"/>
        <v>0</v>
      </c>
      <c r="H102" s="19">
        <f t="shared" si="44"/>
        <v>0</v>
      </c>
      <c r="I102" s="19">
        <f t="shared" si="44"/>
        <v>0</v>
      </c>
    </row>
    <row r="103" spans="1:9" ht="25.5">
      <c r="A103" s="11" t="s">
        <v>177</v>
      </c>
      <c r="B103" s="12" t="s">
        <v>72</v>
      </c>
      <c r="C103" s="12" t="s">
        <v>178</v>
      </c>
      <c r="D103" s="20">
        <f>SUM(E103:F103)</f>
        <v>61395052</v>
      </c>
      <c r="E103" s="25">
        <f>1841851.99+0.01</f>
        <v>1841852</v>
      </c>
      <c r="F103" s="25">
        <f>59553200.01-0.01</f>
        <v>59553200</v>
      </c>
      <c r="G103" s="20">
        <f>SUM(H103:I103)</f>
        <v>0</v>
      </c>
      <c r="H103" s="20">
        <v>0</v>
      </c>
      <c r="I103" s="21">
        <v>0</v>
      </c>
    </row>
    <row r="104" spans="1:9" ht="15.75" thickBot="1">
      <c r="A104" s="7" t="s">
        <v>179</v>
      </c>
      <c r="B104" s="8"/>
      <c r="C104" s="8"/>
      <c r="D104" s="18">
        <f>SUM(D105)</f>
        <v>28201400</v>
      </c>
      <c r="E104" s="18">
        <f t="shared" ref="E104:I104" si="45">SUM(E105)</f>
        <v>2400000</v>
      </c>
      <c r="F104" s="18">
        <f t="shared" si="45"/>
        <v>25801400</v>
      </c>
      <c r="G104" s="18">
        <f t="shared" si="45"/>
        <v>0</v>
      </c>
      <c r="H104" s="18">
        <f t="shared" si="45"/>
        <v>0</v>
      </c>
      <c r="I104" s="18">
        <f t="shared" si="45"/>
        <v>0</v>
      </c>
    </row>
    <row r="105" spans="1:9">
      <c r="A105" s="9" t="s">
        <v>180</v>
      </c>
      <c r="B105" s="10"/>
      <c r="C105" s="10"/>
      <c r="D105" s="19">
        <f>SUM(D106:D109)</f>
        <v>28201400</v>
      </c>
      <c r="E105" s="19">
        <f t="shared" ref="E105:I105" si="46">SUM(E106:E109)</f>
        <v>2400000</v>
      </c>
      <c r="F105" s="19">
        <f t="shared" si="46"/>
        <v>25801400</v>
      </c>
      <c r="G105" s="19">
        <f t="shared" si="46"/>
        <v>0</v>
      </c>
      <c r="H105" s="19">
        <f t="shared" si="46"/>
        <v>0</v>
      </c>
      <c r="I105" s="19">
        <f t="shared" si="46"/>
        <v>0</v>
      </c>
    </row>
    <row r="106" spans="1:9" ht="25.5">
      <c r="A106" s="11" t="s">
        <v>181</v>
      </c>
      <c r="B106" s="12" t="s">
        <v>182</v>
      </c>
      <c r="C106" s="12" t="s">
        <v>183</v>
      </c>
      <c r="D106" s="20">
        <f>SUM(E106:F106)</f>
        <v>2400000</v>
      </c>
      <c r="E106" s="20">
        <v>2400000</v>
      </c>
      <c r="F106" s="20">
        <v>0</v>
      </c>
      <c r="G106" s="20">
        <f>SUM(H106:I106)</f>
        <v>0</v>
      </c>
      <c r="H106" s="20">
        <v>0</v>
      </c>
      <c r="I106" s="21">
        <v>0</v>
      </c>
    </row>
    <row r="107" spans="1:9" ht="25.5">
      <c r="A107" s="11" t="s">
        <v>184</v>
      </c>
      <c r="B107" s="12" t="s">
        <v>182</v>
      </c>
      <c r="C107" s="12" t="s">
        <v>185</v>
      </c>
      <c r="D107" s="20">
        <f t="shared" ref="D107:D109" si="47">SUM(E107:F107)</f>
        <v>402300</v>
      </c>
      <c r="E107" s="20">
        <v>0</v>
      </c>
      <c r="F107" s="20">
        <v>402300</v>
      </c>
      <c r="G107" s="20">
        <f t="shared" ref="G107:G109" si="48">SUM(H107:I107)</f>
        <v>0</v>
      </c>
      <c r="H107" s="20">
        <v>0</v>
      </c>
      <c r="I107" s="21">
        <v>0</v>
      </c>
    </row>
    <row r="108" spans="1:9" ht="51">
      <c r="A108" s="11" t="s">
        <v>186</v>
      </c>
      <c r="B108" s="12" t="s">
        <v>182</v>
      </c>
      <c r="C108" s="12" t="s">
        <v>187</v>
      </c>
      <c r="D108" s="20">
        <f t="shared" si="47"/>
        <v>13392000</v>
      </c>
      <c r="E108" s="20">
        <v>0</v>
      </c>
      <c r="F108" s="20">
        <v>13392000</v>
      </c>
      <c r="G108" s="20">
        <f t="shared" si="48"/>
        <v>0</v>
      </c>
      <c r="H108" s="20">
        <v>0</v>
      </c>
      <c r="I108" s="21">
        <v>0</v>
      </c>
    </row>
    <row r="109" spans="1:9" ht="51">
      <c r="A109" s="11" t="s">
        <v>188</v>
      </c>
      <c r="B109" s="12" t="s">
        <v>182</v>
      </c>
      <c r="C109" s="12" t="s">
        <v>189</v>
      </c>
      <c r="D109" s="20">
        <f t="shared" si="47"/>
        <v>12007100</v>
      </c>
      <c r="E109" s="20">
        <v>0</v>
      </c>
      <c r="F109" s="20">
        <v>12007100</v>
      </c>
      <c r="G109" s="20">
        <f t="shared" si="48"/>
        <v>0</v>
      </c>
      <c r="H109" s="20">
        <v>0</v>
      </c>
      <c r="I109" s="21">
        <v>0</v>
      </c>
    </row>
    <row r="110" spans="1:9" ht="30.75" thickBot="1">
      <c r="A110" s="7" t="s">
        <v>190</v>
      </c>
      <c r="B110" s="8"/>
      <c r="C110" s="8"/>
      <c r="D110" s="18">
        <f>D111+D113</f>
        <v>69312181.340000004</v>
      </c>
      <c r="E110" s="18">
        <f t="shared" ref="E110:I110" si="49">E111+E113</f>
        <v>2097081.3399999999</v>
      </c>
      <c r="F110" s="18">
        <f t="shared" si="49"/>
        <v>67215100</v>
      </c>
      <c r="G110" s="18">
        <f t="shared" si="49"/>
        <v>0</v>
      </c>
      <c r="H110" s="18">
        <f t="shared" si="49"/>
        <v>0</v>
      </c>
      <c r="I110" s="18">
        <f t="shared" si="49"/>
        <v>0</v>
      </c>
    </row>
    <row r="111" spans="1:9" ht="25.5">
      <c r="A111" s="9" t="s">
        <v>191</v>
      </c>
      <c r="B111" s="10"/>
      <c r="C111" s="10"/>
      <c r="D111" s="19">
        <f>SUM(D112)</f>
        <v>56058366.899999999</v>
      </c>
      <c r="E111" s="19">
        <f t="shared" ref="E111:I111" si="50">SUM(E112)</f>
        <v>1699466.9</v>
      </c>
      <c r="F111" s="19">
        <f t="shared" si="50"/>
        <v>54358900</v>
      </c>
      <c r="G111" s="19">
        <f t="shared" si="50"/>
        <v>0</v>
      </c>
      <c r="H111" s="19">
        <f t="shared" si="50"/>
        <v>0</v>
      </c>
      <c r="I111" s="19">
        <f t="shared" si="50"/>
        <v>0</v>
      </c>
    </row>
    <row r="112" spans="1:9" ht="38.25">
      <c r="A112" s="11" t="s">
        <v>192</v>
      </c>
      <c r="B112" s="12" t="s">
        <v>41</v>
      </c>
      <c r="C112" s="12" t="s">
        <v>193</v>
      </c>
      <c r="D112" s="20">
        <f>SUM(E112:F112)</f>
        <v>56058366.899999999</v>
      </c>
      <c r="E112" s="20">
        <v>1699466.9</v>
      </c>
      <c r="F112" s="20">
        <v>54358900</v>
      </c>
      <c r="G112" s="20">
        <f>SUM(H112:I112)</f>
        <v>0</v>
      </c>
      <c r="H112" s="20">
        <v>0</v>
      </c>
      <c r="I112" s="21">
        <v>0</v>
      </c>
    </row>
    <row r="113" spans="1:9" ht="25.5">
      <c r="A113" s="9" t="s">
        <v>194</v>
      </c>
      <c r="B113" s="10"/>
      <c r="C113" s="10"/>
      <c r="D113" s="19">
        <f>SUM(D114)</f>
        <v>13253814.439999999</v>
      </c>
      <c r="E113" s="19">
        <f t="shared" ref="E113:I113" si="51">SUM(E114)</f>
        <v>397614.44</v>
      </c>
      <c r="F113" s="19">
        <f t="shared" si="51"/>
        <v>12856200</v>
      </c>
      <c r="G113" s="19">
        <f t="shared" si="51"/>
        <v>0</v>
      </c>
      <c r="H113" s="19">
        <f t="shared" si="51"/>
        <v>0</v>
      </c>
      <c r="I113" s="19">
        <f t="shared" si="51"/>
        <v>0</v>
      </c>
    </row>
    <row r="114" spans="1:9">
      <c r="A114" s="11" t="s">
        <v>195</v>
      </c>
      <c r="B114" s="12" t="s">
        <v>41</v>
      </c>
      <c r="C114" s="12" t="s">
        <v>196</v>
      </c>
      <c r="D114" s="20">
        <f>SUM(E114:F114)</f>
        <v>13253814.439999999</v>
      </c>
      <c r="E114" s="20">
        <v>397614.44</v>
      </c>
      <c r="F114" s="20">
        <v>12856200</v>
      </c>
      <c r="G114" s="20">
        <f>SUM(H114:I114)</f>
        <v>0</v>
      </c>
      <c r="H114" s="20">
        <v>0</v>
      </c>
      <c r="I114" s="21">
        <v>0</v>
      </c>
    </row>
    <row r="115" spans="1:9" ht="15.75" thickBot="1">
      <c r="A115" s="7" t="s">
        <v>197</v>
      </c>
      <c r="B115" s="8"/>
      <c r="C115" s="8"/>
      <c r="D115" s="18">
        <f>D116+D119</f>
        <v>475270655.68000001</v>
      </c>
      <c r="E115" s="18">
        <f t="shared" ref="E115:I115" si="52">E116+E119</f>
        <v>88593855.679999992</v>
      </c>
      <c r="F115" s="18">
        <f t="shared" si="52"/>
        <v>386676800</v>
      </c>
      <c r="G115" s="18">
        <f t="shared" si="52"/>
        <v>0</v>
      </c>
      <c r="H115" s="18">
        <f t="shared" si="52"/>
        <v>0</v>
      </c>
      <c r="I115" s="18">
        <f t="shared" si="52"/>
        <v>0</v>
      </c>
    </row>
    <row r="116" spans="1:9" ht="38.25">
      <c r="A116" s="9" t="s">
        <v>198</v>
      </c>
      <c r="B116" s="10"/>
      <c r="C116" s="10"/>
      <c r="D116" s="19">
        <f>SUM(D117:D118)</f>
        <v>454532511.35000002</v>
      </c>
      <c r="E116" s="19">
        <f t="shared" ref="E116:I116" si="53">SUM(E117:E118)</f>
        <v>87971711.349999994</v>
      </c>
      <c r="F116" s="19">
        <f t="shared" si="53"/>
        <v>366560800</v>
      </c>
      <c r="G116" s="19">
        <f t="shared" si="53"/>
        <v>0</v>
      </c>
      <c r="H116" s="19">
        <f t="shared" si="53"/>
        <v>0</v>
      </c>
      <c r="I116" s="19">
        <f t="shared" si="53"/>
        <v>0</v>
      </c>
    </row>
    <row r="117" spans="1:9" ht="76.5">
      <c r="A117" s="11" t="s">
        <v>199</v>
      </c>
      <c r="B117" s="12" t="s">
        <v>200</v>
      </c>
      <c r="C117" s="12" t="s">
        <v>201</v>
      </c>
      <c r="D117" s="20">
        <f>SUM(E117:F117)</f>
        <v>17263711.350000001</v>
      </c>
      <c r="E117" s="20">
        <v>517911.35</v>
      </c>
      <c r="F117" s="20">
        <v>16745800</v>
      </c>
      <c r="G117" s="20">
        <f>SUM(H117:I117)</f>
        <v>0</v>
      </c>
      <c r="H117" s="20">
        <v>0</v>
      </c>
      <c r="I117" s="21">
        <v>0</v>
      </c>
    </row>
    <row r="118" spans="1:9" ht="63.75">
      <c r="A118" s="11" t="s">
        <v>202</v>
      </c>
      <c r="B118" s="12" t="s">
        <v>203</v>
      </c>
      <c r="C118" s="12" t="s">
        <v>204</v>
      </c>
      <c r="D118" s="20">
        <f>SUM(E118:F118)</f>
        <v>437268800</v>
      </c>
      <c r="E118" s="20">
        <v>87453800</v>
      </c>
      <c r="F118" s="20">
        <v>349815000</v>
      </c>
      <c r="G118" s="20">
        <f>SUM(H118:I118)</f>
        <v>0</v>
      </c>
      <c r="H118" s="20">
        <v>0</v>
      </c>
      <c r="I118" s="21">
        <v>0</v>
      </c>
    </row>
    <row r="119" spans="1:9">
      <c r="A119" s="9" t="s">
        <v>205</v>
      </c>
      <c r="B119" s="10"/>
      <c r="C119" s="10"/>
      <c r="D119" s="19">
        <f>SUM(D120)</f>
        <v>20738144.329999998</v>
      </c>
      <c r="E119" s="19">
        <f t="shared" ref="E119:I119" si="54">SUM(E120)</f>
        <v>622144.32999999996</v>
      </c>
      <c r="F119" s="19">
        <f t="shared" si="54"/>
        <v>20116000</v>
      </c>
      <c r="G119" s="19">
        <f t="shared" si="54"/>
        <v>0</v>
      </c>
      <c r="H119" s="19">
        <f t="shared" si="54"/>
        <v>0</v>
      </c>
      <c r="I119" s="19">
        <f t="shared" si="54"/>
        <v>0</v>
      </c>
    </row>
    <row r="120" spans="1:9" ht="38.25">
      <c r="A120" s="11" t="s">
        <v>206</v>
      </c>
      <c r="B120" s="12" t="s">
        <v>207</v>
      </c>
      <c r="C120" s="12" t="s">
        <v>208</v>
      </c>
      <c r="D120" s="20">
        <f>SUM(E120:F120)</f>
        <v>20738144.329999998</v>
      </c>
      <c r="E120" s="20">
        <v>622144.32999999996</v>
      </c>
      <c r="F120" s="20">
        <v>20116000</v>
      </c>
      <c r="G120" s="20">
        <f>SUM(H120:I120)</f>
        <v>0</v>
      </c>
      <c r="H120" s="20">
        <v>0</v>
      </c>
      <c r="I120" s="21">
        <v>0</v>
      </c>
    </row>
    <row r="121" spans="1:9" ht="15" thickBot="1">
      <c r="A121" s="13"/>
      <c r="B121" s="14"/>
      <c r="C121" s="14"/>
      <c r="D121" s="22"/>
      <c r="E121" s="22"/>
      <c r="F121" s="22"/>
      <c r="G121" s="22"/>
      <c r="H121" s="22"/>
      <c r="I121" s="23"/>
    </row>
    <row r="122" spans="1:9" ht="15.75" thickBot="1">
      <c r="A122" s="15" t="s">
        <v>209</v>
      </c>
      <c r="B122" s="16"/>
      <c r="C122" s="16"/>
      <c r="D122" s="24">
        <f>D8+D22+D27+D49+D67+D95+D101+D104+D110+D115</f>
        <v>11059989948.240002</v>
      </c>
      <c r="E122" s="24">
        <f t="shared" ref="E122:I122" si="55">E8+E22+E27+E49+E67+E95+E101+E104+E110+E115</f>
        <v>4072831337.5100002</v>
      </c>
      <c r="F122" s="24">
        <f t="shared" si="55"/>
        <v>6987158610.7299995</v>
      </c>
      <c r="G122" s="24">
        <f t="shared" si="55"/>
        <v>600615643.97000003</v>
      </c>
      <c r="H122" s="24">
        <f t="shared" si="55"/>
        <v>393562819.29000002</v>
      </c>
      <c r="I122" s="24">
        <f t="shared" si="55"/>
        <v>207052824.68000001</v>
      </c>
    </row>
    <row r="123" spans="1:9">
      <c r="A123" s="17"/>
      <c r="B123" s="17"/>
      <c r="C123" s="17"/>
      <c r="D123" s="17"/>
      <c r="E123" s="17"/>
      <c r="F123" s="17"/>
      <c r="G123" s="17"/>
      <c r="H123" s="17"/>
      <c r="I123" s="17"/>
    </row>
  </sheetData>
  <autoFilter ref="A7:I120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39370078740157483" right="0" top="0.59055118110236227" bottom="0" header="0.31496062992125984" footer="0.31496062992125984"/>
  <pageSetup paperSize="9" scale="73" fitToHeight="0" orientation="landscape" horizontalDpi="4294967295" verticalDpi="4294967295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28.02.2026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F68C6199-BE6E-4B61-ACBA-BF0F22693D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2026-06-04T06:45:59Z</cp:lastPrinted>
  <dcterms:created xsi:type="dcterms:W3CDTF">2026-03-03T06:53:50Z</dcterms:created>
  <dcterms:modified xsi:type="dcterms:W3CDTF">2026-06-04T06:56:59Z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НП(3).xlsx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25.1.1321.234743502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